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Ha Thi Binh\CONG BAO 2024\So 30\"/>
    </mc:Choice>
  </mc:AlternateContent>
  <bookViews>
    <workbookView xWindow="0" yWindow="0" windowWidth="20490" windowHeight="7650"/>
  </bookViews>
  <sheets>
    <sheet name="Phu luc  QĐ" sheetId="31" r:id="rId1"/>
    <sheet name="Biểu theo dõi" sheetId="1" state="hidden" r:id="rId2"/>
  </sheets>
  <definedNames>
    <definedName name="_xlnm.Print_Area" localSheetId="0">'Phu luc  QĐ'!$A$1:$D$45</definedName>
    <definedName name="_xlnm.Print_Titles" localSheetId="1">'Biểu theo dõi'!$4:$6</definedName>
    <definedName name="_xlnm.Print_Titles" localSheetId="0">'Phu luc  QĐ'!$3:$5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7" i="1" l="1"/>
  <c r="J116" i="1"/>
  <c r="J111" i="1"/>
  <c r="J110" i="1"/>
  <c r="J108" i="1"/>
  <c r="J91" i="1"/>
  <c r="J87" i="1"/>
  <c r="J190" i="1"/>
  <c r="J39" i="1"/>
  <c r="J40" i="1"/>
  <c r="J41" i="1"/>
  <c r="J42" i="1"/>
  <c r="J43" i="1"/>
  <c r="J44" i="1"/>
  <c r="J45" i="1"/>
  <c r="J38" i="1"/>
  <c r="J28" i="1"/>
  <c r="J23" i="1"/>
  <c r="J10" i="1"/>
  <c r="J19" i="1"/>
  <c r="J20" i="1"/>
  <c r="J21" i="1"/>
  <c r="J22" i="1"/>
  <c r="J9" i="1"/>
  <c r="I208" i="1"/>
  <c r="I206" i="1"/>
  <c r="I202" i="1"/>
  <c r="J202" i="1" s="1"/>
  <c r="E202" i="1"/>
  <c r="E199" i="1"/>
  <c r="E198" i="1"/>
  <c r="E197" i="1"/>
  <c r="I197" i="1" s="1"/>
  <c r="J197" i="1" s="1"/>
  <c r="E196" i="1"/>
  <c r="I196" i="1" s="1"/>
  <c r="J196" i="1" s="1"/>
  <c r="E194" i="1"/>
  <c r="J194" i="1" s="1"/>
  <c r="J193" i="1"/>
  <c r="E193" i="1"/>
  <c r="J191" i="1"/>
  <c r="E191" i="1"/>
  <c r="E190" i="1"/>
  <c r="E170" i="1"/>
  <c r="E167" i="1"/>
  <c r="E164" i="1"/>
  <c r="E161" i="1"/>
  <c r="E160" i="1" s="1"/>
  <c r="E158" i="1"/>
  <c r="E157" i="1" s="1"/>
  <c r="H157" i="1"/>
  <c r="E155" i="1"/>
  <c r="E154" i="1" s="1"/>
  <c r="E152" i="1"/>
  <c r="E151" i="1"/>
  <c r="E149" i="1"/>
  <c r="E147" i="1"/>
  <c r="E146" i="1"/>
  <c r="E145" i="1"/>
  <c r="E144" i="1"/>
  <c r="H142" i="1"/>
  <c r="E141" i="1"/>
  <c r="E138" i="1"/>
  <c r="E135" i="1"/>
  <c r="H129" i="1"/>
  <c r="H114" i="1"/>
  <c r="H113" i="1"/>
  <c r="E107" i="1"/>
  <c r="E91" i="1"/>
  <c r="E90" i="1"/>
  <c r="J85" i="1"/>
  <c r="J84" i="1"/>
  <c r="J83" i="1"/>
  <c r="J82" i="1"/>
  <c r="J81" i="1"/>
  <c r="J79" i="1"/>
  <c r="J78" i="1"/>
  <c r="J77" i="1"/>
  <c r="J76" i="1"/>
  <c r="J75" i="1"/>
  <c r="J74" i="1"/>
  <c r="J73" i="1"/>
  <c r="J72" i="1"/>
  <c r="J71" i="1"/>
  <c r="J70" i="1"/>
  <c r="J69" i="1"/>
  <c r="J68" i="1"/>
  <c r="J67" i="1"/>
  <c r="J66" i="1"/>
  <c r="J65" i="1"/>
  <c r="J64" i="1"/>
  <c r="J63" i="1"/>
  <c r="J61" i="1"/>
  <c r="J60" i="1"/>
  <c r="J59" i="1"/>
  <c r="J58" i="1"/>
  <c r="J57" i="1"/>
  <c r="J56" i="1"/>
  <c r="J55" i="1"/>
  <c r="J54" i="1"/>
  <c r="J53" i="1"/>
  <c r="J52" i="1"/>
  <c r="J51" i="1"/>
  <c r="J50" i="1"/>
  <c r="J49" i="1"/>
  <c r="J48" i="1"/>
  <c r="I34" i="1"/>
  <c r="E34" i="1"/>
  <c r="J32" i="1"/>
  <c r="E31" i="1"/>
  <c r="I31" i="1" s="1"/>
  <c r="J31" i="1" s="1"/>
  <c r="J30" i="1"/>
  <c r="E30" i="1"/>
  <c r="E28" i="1"/>
  <c r="H27" i="1"/>
  <c r="J27" i="1" s="1"/>
  <c r="E27" i="1"/>
  <c r="I25" i="1"/>
  <c r="E23" i="1"/>
  <c r="E22" i="1"/>
  <c r="E21" i="1"/>
  <c r="E20" i="1"/>
  <c r="I205" i="1" l="1"/>
  <c r="I207" i="1"/>
  <c r="I204" i="1"/>
  <c r="J25" i="1"/>
  <c r="I210" i="1" l="1"/>
</calcChain>
</file>

<file path=xl/sharedStrings.xml><?xml version="1.0" encoding="utf-8"?>
<sst xmlns="http://schemas.openxmlformats.org/spreadsheetml/2006/main" count="646" uniqueCount="332">
  <si>
    <t>MÃ NHÓM, LOẠI TÀI NGUYÊN (Theo tên gọi tại Thông tư 05/2020/TT-BTC ngày 20/01/2020 của Bộ Tài chính)</t>
  </si>
  <si>
    <t>Đơn vị tính</t>
  </si>
  <si>
    <t>Doanh nghiệp khai thác</t>
  </si>
  <si>
    <t>Giá đơn vị báo cáo</t>
  </si>
  <si>
    <t>Giá tính thuế tài nguyên theo Thông tư số 05/2020/TT-BTC</t>
  </si>
  <si>
    <t>Ghi chú</t>
  </si>
  <si>
    <t>Tối thiểu</t>
  </si>
  <si>
    <t>Tối đa</t>
  </si>
  <si>
    <t>A</t>
  </si>
  <si>
    <t>B</t>
  </si>
  <si>
    <t>C</t>
  </si>
  <si>
    <t>5=4-3</t>
  </si>
  <si>
    <t>I</t>
  </si>
  <si>
    <t>KHOÁNG SẢN KIM LOẠI</t>
  </si>
  <si>
    <t>II</t>
  </si>
  <si>
    <t>KHOÁNG SẢN KHÔNG KIM LOẠI</t>
  </si>
  <si>
    <t>II1</t>
  </si>
  <si>
    <t>Đất khai thác để san lấp, xây dựng công trình</t>
  </si>
  <si>
    <r>
      <t>đồng/m</t>
    </r>
    <r>
      <rPr>
        <vertAlign val="superscript"/>
        <sz val="11"/>
        <rFont val="Times New Roman"/>
        <family val="1"/>
      </rPr>
      <t>3</t>
    </r>
  </si>
  <si>
    <t>Công ty CP khai thác đá và SX VLXD Cẩm Phả</t>
  </si>
  <si>
    <t>Đất, đá thải của các mỏ than làm vật liệu san lấp mặt bằng cho các công trình đầu tư công trên địa bàn tỉnh Quảng Ninh</t>
  </si>
  <si>
    <t>II2</t>
  </si>
  <si>
    <t>Đá, sỏi</t>
  </si>
  <si>
    <t>II201</t>
  </si>
  <si>
    <t>Sỏi</t>
  </si>
  <si>
    <t>II20102</t>
  </si>
  <si>
    <t>Các loại cuội, sỏi, sạn khác</t>
  </si>
  <si>
    <t>Sỏi cuội 1x2</t>
  </si>
  <si>
    <t>Liên ngành thống nhất tính bằng mức giá bán bình quân theo báo cáo, kê khai của doanh nghiệp</t>
  </si>
  <si>
    <t>Sỏi cuội 4x6</t>
  </si>
  <si>
    <t>II202</t>
  </si>
  <si>
    <t>II20203</t>
  </si>
  <si>
    <t>Đá làm vật liệu xây dựng thông thường</t>
  </si>
  <si>
    <t>II2020301</t>
  </si>
  <si>
    <t>Đá sau nổ mìn, đá xô bồ (khoáng sản khai thác)</t>
  </si>
  <si>
    <t xml:space="preserve">Công ty TNHH MTV Du lịch Mai Quyền </t>
  </si>
  <si>
    <t>II2020302</t>
  </si>
  <si>
    <t>Đá hộc (nguyên khai)</t>
  </si>
  <si>
    <t>Bổ sung ngoài khung giá</t>
  </si>
  <si>
    <t>Đá base</t>
  </si>
  <si>
    <t>đã bỏ đá Base</t>
  </si>
  <si>
    <t>II2020304</t>
  </si>
  <si>
    <t>Đá dăm</t>
  </si>
  <si>
    <t>II2020307</t>
  </si>
  <si>
    <t>Đá mạt</t>
  </si>
  <si>
    <t>II3</t>
  </si>
  <si>
    <t>Đá dùng để nung vôi; đá sản xuất xi măng</t>
  </si>
  <si>
    <t>II301</t>
  </si>
  <si>
    <t>Đá vôi sản xuất vôi công nghiệp (khoáng sản khai thác)</t>
  </si>
  <si>
    <t>Công ty TNHH Vôi Hạ Long</t>
  </si>
  <si>
    <t>II302</t>
  </si>
  <si>
    <t>Đá sản xuất xi măng</t>
  </si>
  <si>
    <t>II30201</t>
  </si>
  <si>
    <t>Đá vôi sản xuất xi măng (khoáng sản khai thác)</t>
  </si>
  <si>
    <t>II30202</t>
  </si>
  <si>
    <t>Đá sét sản xuất xi măng (khoáng sản khai thác)</t>
  </si>
  <si>
    <t>Không thu thập được thông tin</t>
  </si>
  <si>
    <t>Công ty TNHH Quan Minh</t>
  </si>
  <si>
    <r>
      <t>đ/m</t>
    </r>
    <r>
      <rPr>
        <vertAlign val="superscript"/>
        <sz val="11"/>
        <rFont val="Times New Roman"/>
        <family val="1"/>
      </rPr>
      <t>3</t>
    </r>
  </si>
  <si>
    <t>II6</t>
  </si>
  <si>
    <t>Cát làm thuỷ tinh (cát trắng)</t>
  </si>
  <si>
    <t>- Cát làm thuỷ tinh (cát trắng) do Công ty CP Viglacera Vân Hải khai thác</t>
  </si>
  <si>
    <t>Công ty CP Viglacera Vân Hải</t>
  </si>
  <si>
    <t>- Cát làm thuỷ tinh (cát trắng) khai thác dưới mực nước biển do Công ty TNHH Quan Minh và Công ty TNHH thương mại Tân Lập khai thác</t>
  </si>
  <si>
    <t>Lấy giá bán theo báo cáo của DN (làm tròn), quy đổi tấn - m3, 1,5 lần</t>
  </si>
  <si>
    <t>II7</t>
  </si>
  <si>
    <t>II11</t>
  </si>
  <si>
    <t>Cao lanh (Kaolin/đất sét trắng/đất sét trầm tích; Quặng Felspat làm nguyên liệu gốm sứ)</t>
  </si>
  <si>
    <t>II1101</t>
  </si>
  <si>
    <t>Đá Cao lanh (khoáng sản khai thác, chưa rây)</t>
  </si>
  <si>
    <t>đ/tấn</t>
  </si>
  <si>
    <t>Công ty CP Đầu tư và XNK Quảng Ninh</t>
  </si>
  <si>
    <t>II16
II17</t>
  </si>
  <si>
    <t>Than (an-tra-xit) hầm lò + lộ thiên</t>
  </si>
  <si>
    <t>*</t>
  </si>
  <si>
    <t>II1602
II1702</t>
  </si>
  <si>
    <t xml:space="preserve">Than cục </t>
  </si>
  <si>
    <t>II1603
II1703</t>
  </si>
  <si>
    <t xml:space="preserve">Than cám </t>
  </si>
  <si>
    <t>Than do Công ty CP XM&amp;XD Quảng Ninh khai thác</t>
  </si>
  <si>
    <t>II160306
II170306</t>
  </si>
  <si>
    <t>Than cám 6a</t>
  </si>
  <si>
    <t>Giá bán bình quân trong năm thấp hơn giá tối thiểu tại Khung giá nên Liên ngành thống nhất tính bằng giá tối thiểu tại Khung giá do BTC quy định</t>
  </si>
  <si>
    <t>Than cám 6b</t>
  </si>
  <si>
    <t>đồng/tấn</t>
  </si>
  <si>
    <t>II160307
II170307</t>
  </si>
  <si>
    <t>Than cám 7a</t>
  </si>
  <si>
    <t>Than cám 7b</t>
  </si>
  <si>
    <t>Than cám 7c</t>
  </si>
  <si>
    <t>Than cám 8a</t>
  </si>
  <si>
    <t>Than cám 8b</t>
  </si>
  <si>
    <t>Than cám 8c</t>
  </si>
  <si>
    <t>Than do Tập đoàn CN Than - KS Việt Nam khai thác</t>
  </si>
  <si>
    <t>II160201
II170201</t>
  </si>
  <si>
    <t>Than cục xô 1a</t>
  </si>
  <si>
    <t>Tính bằng giá bán bình quân 9 tháng Công ty báo cáo</t>
  </si>
  <si>
    <t>Than cục xô 1b</t>
  </si>
  <si>
    <t>Tính theo giá bán bình quân trên các hóa đơn</t>
  </si>
  <si>
    <t>Than cục xô 1c</t>
  </si>
  <si>
    <t>Giá bán bình quân thấp hơn giá tối thiểu tại Thông tư 05/2020/TT-BTC nên tính bằng mức tối thiểu tại Thông tư</t>
  </si>
  <si>
    <t>II160202
II170202</t>
  </si>
  <si>
    <t>Than cục 2a</t>
  </si>
  <si>
    <t>Than cục 2b</t>
  </si>
  <si>
    <t>II160204
II170204</t>
  </si>
  <si>
    <t>Than cục 4a</t>
  </si>
  <si>
    <t>Tính theo giá bán bình quân 9 tháng Công ty báo cáo</t>
  </si>
  <si>
    <t>Than cục 4b</t>
  </si>
  <si>
    <t>II160205
II170205</t>
  </si>
  <si>
    <t>Than cục 5a</t>
  </si>
  <si>
    <t>Than cục 5b</t>
  </si>
  <si>
    <t>II160207
II170207</t>
  </si>
  <si>
    <t>Than cục don 7a</t>
  </si>
  <si>
    <t>Than cục don 7c</t>
  </si>
  <si>
    <t>II160208
II170208</t>
  </si>
  <si>
    <t>Than cục don 8a</t>
  </si>
  <si>
    <t>Than cục don 8b</t>
  </si>
  <si>
    <t>Than cục don 8c</t>
  </si>
  <si>
    <t>II160301
II170301</t>
  </si>
  <si>
    <t>Than cám 1</t>
  </si>
  <si>
    <t>II160302
II170302</t>
  </si>
  <si>
    <t>Than cám 2</t>
  </si>
  <si>
    <t>II160303
II170303</t>
  </si>
  <si>
    <t>Than cám 3a</t>
  </si>
  <si>
    <t>Than cám 3b</t>
  </si>
  <si>
    <t>Than cám 3c</t>
  </si>
  <si>
    <t>II160304
II170304</t>
  </si>
  <si>
    <t>Than cám 4a</t>
  </si>
  <si>
    <t>Than cám 4b</t>
  </si>
  <si>
    <t>II160305
II170305</t>
  </si>
  <si>
    <t>Than cám 5a</t>
  </si>
  <si>
    <t>Than cám 5b</t>
  </si>
  <si>
    <t>II1604
II1704</t>
  </si>
  <si>
    <t xml:space="preserve">Than bùn </t>
  </si>
  <si>
    <t>II160403
II170403</t>
  </si>
  <si>
    <t>Than bùn tuyển 3a</t>
  </si>
  <si>
    <t>Than bùn tuyển 3b</t>
  </si>
  <si>
    <t>Than bùn tuyển 3c</t>
  </si>
  <si>
    <t>II160404
II170404</t>
  </si>
  <si>
    <t>Than bùn tuyển 4a</t>
  </si>
  <si>
    <t>II1601
II1701</t>
  </si>
  <si>
    <t>Than sạch trong than khai thác (cám 0-15, cục 15)_Tập đoàn CN Than - KS Việt Nam</t>
  </si>
  <si>
    <t>Lấy giá bán của đơn vị</t>
  </si>
  <si>
    <t>Than do Tổng Công ty Đông Bắc khai thác</t>
  </si>
  <si>
    <t>Giá kê khai với BTC thấp hơn giá tối thiểu tại Thông tư 05/2020/TT-BTC nên tính bằng mức tối thiểu tại Thông tư</t>
  </si>
  <si>
    <t>Than cục 2a.1</t>
  </si>
  <si>
    <t>Than cục 2a.2</t>
  </si>
  <si>
    <t>Than cục 2a.3</t>
  </si>
  <si>
    <t>Than cục 2b.1</t>
  </si>
  <si>
    <t>Than cục 2b.2</t>
  </si>
  <si>
    <t>Than cục 2b.3</t>
  </si>
  <si>
    <t>II160203
II170203</t>
  </si>
  <si>
    <t>Than cục 3a</t>
  </si>
  <si>
    <t>Than cục 3a.1</t>
  </si>
  <si>
    <t>Than cục 3a.2</t>
  </si>
  <si>
    <t>Than cục 3b</t>
  </si>
  <si>
    <t>Than cục 3b.1</t>
  </si>
  <si>
    <t>Than cục 4a, 4b</t>
  </si>
  <si>
    <t xml:space="preserve"> Than cục 4a.1 </t>
  </si>
  <si>
    <t xml:space="preserve"> Than cục 4a.2 </t>
  </si>
  <si>
    <t>Than cục 4a.3</t>
  </si>
  <si>
    <t xml:space="preserve"> Than cục 4b.1 </t>
  </si>
  <si>
    <t xml:space="preserve"> Than cục 4b.2 </t>
  </si>
  <si>
    <t xml:space="preserve"> Than cục 4b.3</t>
  </si>
  <si>
    <t xml:space="preserve"> Than cục 5a.1 </t>
  </si>
  <si>
    <t xml:space="preserve"> Than cục 5a.2 </t>
  </si>
  <si>
    <t xml:space="preserve"> Than cục 5b.1 </t>
  </si>
  <si>
    <t xml:space="preserve"> Than cục 5b.2</t>
  </si>
  <si>
    <t>Than cục don 6a</t>
  </si>
  <si>
    <t>Than cục don 6b</t>
  </si>
  <si>
    <t>Than cục don 6c</t>
  </si>
  <si>
    <t>Than cục don 7b</t>
  </si>
  <si>
    <t>Tính bằng mức giá kê khai với BTC</t>
  </si>
  <si>
    <t>II170301</t>
  </si>
  <si>
    <t xml:space="preserve"> Than cám 2</t>
  </si>
  <si>
    <t xml:space="preserve"> Than cám 3a, 3b, 3c</t>
  </si>
  <si>
    <t xml:space="preserve"> Than cám 3a.1</t>
  </si>
  <si>
    <t>Năm 2021 Công ty không có hóa đơn bán ra nên tính bằng mức giá kê khai với BTC</t>
  </si>
  <si>
    <t>Than cám 3a.2</t>
  </si>
  <si>
    <t>Than cám 3b.1</t>
  </si>
  <si>
    <t>Than cám 3b.2</t>
  </si>
  <si>
    <t>Than cám 3c.1</t>
  </si>
  <si>
    <t>Than cám 3c.2</t>
  </si>
  <si>
    <t xml:space="preserve"> Than cám 4a, 4b</t>
  </si>
  <si>
    <t xml:space="preserve"> Than cám 4a.1 </t>
  </si>
  <si>
    <t>Than cám 4a.2</t>
  </si>
  <si>
    <t>Than cám 4a.4</t>
  </si>
  <si>
    <t xml:space="preserve">Than cám 4b.1 </t>
  </si>
  <si>
    <t xml:space="preserve"> Than cám  4b.4 </t>
  </si>
  <si>
    <t xml:space="preserve"> Than cám 5a, 5b</t>
  </si>
  <si>
    <t xml:space="preserve"> Than cám 5a.1 </t>
  </si>
  <si>
    <t>Than cám 5a.4</t>
  </si>
  <si>
    <t xml:space="preserve">Than cám 5b.1 </t>
  </si>
  <si>
    <t xml:space="preserve">Than cám  5b.4 </t>
  </si>
  <si>
    <t xml:space="preserve"> Than cám 6a, 6b</t>
  </si>
  <si>
    <t xml:space="preserve"> Than cám  6a.1 </t>
  </si>
  <si>
    <t xml:space="preserve"> Than cám  6a.4 </t>
  </si>
  <si>
    <t xml:space="preserve"> Than cám  6b.1 </t>
  </si>
  <si>
    <t xml:space="preserve">Than cám  6b.4 </t>
  </si>
  <si>
    <t xml:space="preserve"> Than cám 7a, 7b, 7c</t>
  </si>
  <si>
    <t xml:space="preserve"> Than cám 7a</t>
  </si>
  <si>
    <t xml:space="preserve">   + Than cám 7a (HG-CP)</t>
  </si>
  <si>
    <t xml:space="preserve">   + Than cám 7a (MK)</t>
  </si>
  <si>
    <t xml:space="preserve"> Than cám 7b</t>
  </si>
  <si>
    <t xml:space="preserve">   + Than cám 7b (HG-CP)</t>
  </si>
  <si>
    <t xml:space="preserve">   + Than cám 7b (MK)</t>
  </si>
  <si>
    <t xml:space="preserve"> Than cám 7c</t>
  </si>
  <si>
    <t xml:space="preserve">   + Than cám 7c (HG-CP)</t>
  </si>
  <si>
    <t xml:space="preserve">   + Than cám 7c (MK)</t>
  </si>
  <si>
    <t>Không bán ra ngoài, lấy theo số liệu TCT đăng ký giá bán ra với Cục QLG - BTC</t>
  </si>
  <si>
    <t xml:space="preserve"> Than cám 8a, 8b, 8c</t>
  </si>
  <si>
    <t xml:space="preserve"> Than cám 8a</t>
  </si>
  <si>
    <t xml:space="preserve">   + Than cám 8a (HG-CP)</t>
  </si>
  <si>
    <t xml:space="preserve">   + Than cám 8a (MK)</t>
  </si>
  <si>
    <t xml:space="preserve"> Than cám 8b</t>
  </si>
  <si>
    <t xml:space="preserve">   + Than cám 8b (HG-CP)</t>
  </si>
  <si>
    <t xml:space="preserve">   + Than cám 8b (MK)</t>
  </si>
  <si>
    <t xml:space="preserve">   + Than cám 8c (HG-CP)</t>
  </si>
  <si>
    <t xml:space="preserve">   + Than cám 8c (MK)</t>
  </si>
  <si>
    <t>II1704</t>
  </si>
  <si>
    <t>Than bùn</t>
  </si>
  <si>
    <t>II170401</t>
  </si>
  <si>
    <t>Than bùn tuyển 1a, 1b</t>
  </si>
  <si>
    <t>Than bùn tuyển 1a.1</t>
  </si>
  <si>
    <t>Than bùn tuyển 1a.2</t>
  </si>
  <si>
    <t>Than bùn tuyển 1b.1</t>
  </si>
  <si>
    <t>Than bùn tuyển 1b.2</t>
  </si>
  <si>
    <t>II170402</t>
  </si>
  <si>
    <t>Than bùn tuyển 2a</t>
  </si>
  <si>
    <t>Than bùn tuyển 2b</t>
  </si>
  <si>
    <t>Than bùn tuyển 4b</t>
  </si>
  <si>
    <t>Than bùn tuyển 4c</t>
  </si>
  <si>
    <t>V</t>
  </si>
  <si>
    <t>NƯỚC THIÊN NHIÊN</t>
  </si>
  <si>
    <t>V1</t>
  </si>
  <si>
    <t xml:space="preserve">Nước khoáng thiên nhiên, nước nóng thiên nhiên, nước thiên nhiên tinh lọc đóng chai, đóng hộp  </t>
  </si>
  <si>
    <t>V101</t>
  </si>
  <si>
    <t>Nước khoáng thiên nhiên đóng chai, đóng hộp</t>
  </si>
  <si>
    <t>V10102</t>
  </si>
  <si>
    <t>Chất lượng cao (lọc, khử vi khuẩn, vi sinh, không phải lọc một số hợp chất vô cơ)</t>
  </si>
  <si>
    <t>Công ty CP Nước khoáng Quảng Ninh</t>
  </si>
  <si>
    <t>V10104</t>
  </si>
  <si>
    <t>Nước khoáng thiên nhiên (gồm cả nước nóng thiên nhiên) dùng để ngâm, tắm, dịch vụ du lịch…</t>
  </si>
  <si>
    <t>Công ty CP Địa chất Mỏ - TKV</t>
  </si>
  <si>
    <t>V102</t>
  </si>
  <si>
    <t>Nước thiên nhiên tinh lọc đóng chai, đóng hộp</t>
  </si>
  <si>
    <t>V10201</t>
  </si>
  <si>
    <t>Nước thiên nhiên khai thác tinh lọc đóng chai, đóng hộp</t>
  </si>
  <si>
    <t>V10202</t>
  </si>
  <si>
    <t>Công ty CP Du lịch Hạ Long</t>
  </si>
  <si>
    <t>Công ty CP nước sạch Quảng Ninh</t>
  </si>
  <si>
    <t>V2</t>
  </si>
  <si>
    <t>Nước thiên nhiên dùng cho sản xuất kinh doanh nước sạch</t>
  </si>
  <si>
    <t>V201</t>
  </si>
  <si>
    <t>Nước mặt</t>
  </si>
  <si>
    <t>Tăng 71,58% so với mức tối đa khung giá. Lấy giá bán của đơn vị. Có VB gửi Bộ TC</t>
  </si>
  <si>
    <t>V202</t>
  </si>
  <si>
    <t>Nước dưới đất (nước ngầm)</t>
  </si>
  <si>
    <t>Tăng 15,09% so với mức tối đa khung giá. Lấy BQGQ 02 mức giá bán của 2 CTy</t>
  </si>
  <si>
    <t>V301</t>
  </si>
  <si>
    <t>Nước thiên nhiên sử dụng làm nguyên liệu chính hoặc phụ tạo thành yếu tố vật chất sản xuất sản phẩm (Bia, nước ngọt…)</t>
  </si>
  <si>
    <t>Công ty CP Bia và Nước giải khát Đông Mai</t>
  </si>
  <si>
    <r>
      <t xml:space="preserve">Không gửi BC
</t>
    </r>
    <r>
      <rPr>
        <b/>
        <sz val="11"/>
        <color indexed="8"/>
        <rFont val="Times New Roman"/>
        <family val="1"/>
      </rPr>
      <t>Bổ sung sau</t>
    </r>
  </si>
  <si>
    <t>V303</t>
  </si>
  <si>
    <t>Nước thiên nhiên dùng mục đích khác (làm mát, tạo hơi, vệ sinh công nghiệp, xây dựng, dùng cho sản xuất, chế biến thủy sản, hải sản, nông sản...)</t>
  </si>
  <si>
    <t>Số lượng:</t>
  </si>
  <si>
    <t xml:space="preserve"> - Tổng</t>
  </si>
  <si>
    <t xml:space="preserve"> + Than</t>
  </si>
  <si>
    <t>TKV</t>
  </si>
  <si>
    <t>TCTĐBắc</t>
  </si>
  <si>
    <t>XMgQNinh</t>
  </si>
  <si>
    <t>Vietmindo</t>
  </si>
  <si>
    <t xml:space="preserve"> + Ngoài than</t>
  </si>
  <si>
    <t>BIỂU TỔNG HỢP GIÁ TÍNH THUẾ TÀI NGUYÊN NĂM 2023</t>
  </si>
  <si>
    <t>Kèm theo Tờ trình số ………/STC-QLGCS ngày ……/12/2022 của Sở Tài chính Quảng Ninh</t>
  </si>
  <si>
    <t xml:space="preserve">Bảng giá tính thuế tài nguyên năm 2022 </t>
  </si>
  <si>
    <t>Liên ngành thống nhất giá tính thuế tài nguyên năm 2023</t>
  </si>
  <si>
    <t>So sánh với mức giá tính thuế tài nguyên năm 2022</t>
  </si>
  <si>
    <t>Lấy theo mức giá của Đất khai thác để san lấp xây dựng công trình do tính chất là loại tài nguyên tương tự và Đất, đá thải của các mỏ than chưa có hóa đơn bán ra thị trường</t>
  </si>
  <si>
    <t>Tấn</t>
  </si>
  <si>
    <t>V3</t>
  </si>
  <si>
    <t>Nước thiên nhiên dùng cho mục đích khác</t>
  </si>
  <si>
    <t>Liên ngành thống nhất lấy bằng Bảng giá tính thuế tài nguyên năm 2022</t>
  </si>
  <si>
    <t>Tính theo mức giá báo cáo, đề xuất của các đơn vị</t>
  </si>
  <si>
    <t>Theo mức giá báo cáo của các đơn vị</t>
  </si>
  <si>
    <t>Theo giá bán bình quân của đơn vị</t>
  </si>
  <si>
    <t>Theo mức giá tối thiểu tại dự thảo Khung giá</t>
  </si>
  <si>
    <t>Các DN khai thác tài nguyên và sản xuất xi măng báo cáo sau khi trừ chi phí chế biến thành sản phẩm công nghiệp, xác định doanh thu âm. Liên ngành thống nhất xác định theo mức giá tối thiểu tại Khung giá đối với 02 loại tài nguyên này</t>
  </si>
  <si>
    <t xml:space="preserve">Công ty TNHH Vôi Hạ Long QN báo cáo sau khi trừ chi phí chế biến thành sản phẩm công nghiệp, xác định doanh thu âm. Liên ngành thống nhất xác định theo mức giá tối thiểu tại Khung giá </t>
  </si>
  <si>
    <t xml:space="preserve">Đá </t>
  </si>
  <si>
    <r>
      <t>m</t>
    </r>
    <r>
      <rPr>
        <vertAlign val="superscript"/>
        <sz val="11"/>
        <rFont val="Times New Roman"/>
        <family val="1"/>
      </rPr>
      <t>3</t>
    </r>
  </si>
  <si>
    <t>Đất làm gạch, ngói</t>
  </si>
  <si>
    <t>Than sạch trong than khai thác (cám 0-15, cục 15)_Tổng Công ty Đông bắc</t>
  </si>
  <si>
    <t>Theo mức giá báo cáo của đơn vị</t>
  </si>
  <si>
    <t>Báo cáo BTC</t>
  </si>
  <si>
    <t>tấn</t>
  </si>
  <si>
    <t>Than cám</t>
  </si>
  <si>
    <t>Than cục</t>
  </si>
  <si>
    <t>Than sạch trong than khai thác</t>
  </si>
  <si>
    <t>Than cục 5a.1</t>
  </si>
  <si>
    <t>Than cục 5a.2</t>
  </si>
  <si>
    <t>Than cám 3a.1</t>
  </si>
  <si>
    <t>Than cám 4a.1</t>
  </si>
  <si>
    <t>Than cám 7aHG</t>
  </si>
  <si>
    <t xml:space="preserve"> Than cục </t>
  </si>
  <si>
    <t xml:space="preserve"> Than cục 5a </t>
  </si>
  <si>
    <t xml:space="preserve"> Than cục don 7a </t>
  </si>
  <si>
    <t xml:space="preserve"> Than cục don 7b </t>
  </si>
  <si>
    <t xml:space="preserve"> Than cục don 8a </t>
  </si>
  <si>
    <t xml:space="preserve"> Than Cám </t>
  </si>
  <si>
    <t xml:space="preserve"> Than cám 1 </t>
  </si>
  <si>
    <t xml:space="preserve"> Than cám 2 </t>
  </si>
  <si>
    <t xml:space="preserve"> Than cám 3a </t>
  </si>
  <si>
    <t xml:space="preserve"> Than cám 3b </t>
  </si>
  <si>
    <t xml:space="preserve"> Than cám 3c </t>
  </si>
  <si>
    <t xml:space="preserve"> Than cám 4a </t>
  </si>
  <si>
    <t xml:space="preserve"> Than cám 5a </t>
  </si>
  <si>
    <t xml:space="preserve"> Than cám 7a </t>
  </si>
  <si>
    <t xml:space="preserve"> Than bùn </t>
  </si>
  <si>
    <t xml:space="preserve"> Than bùn tuyển 3a </t>
  </si>
  <si>
    <t xml:space="preserve"> Than bùn tuyển 3b </t>
  </si>
  <si>
    <t xml:space="preserve"> Than bùn tuyển 3c </t>
  </si>
  <si>
    <t xml:space="preserve"> Than bùn tuyển 4a </t>
  </si>
  <si>
    <t>THAN DO TẬP ĐOÀN THAN - KHOÁNG SẢN VIỆT NAM KHAI THÁC (16 loại)</t>
  </si>
  <si>
    <t>THAN DO TỔNG CÔNG TY ĐÔNG BẮC KHAI THÁC (11 loại)</t>
  </si>
  <si>
    <t>Mạt đá</t>
  </si>
  <si>
    <t>m3</t>
  </si>
  <si>
    <t xml:space="preserve"> Nước thiên nhiên dùng cho sản xuất kinh doanh nước sạch </t>
  </si>
  <si>
    <t>Nước dưới đất (Nước ngầm)</t>
  </si>
  <si>
    <t xml:space="preserve">PHỤ  LỤC: GIÁ TÍNH THUẾ TÀI NGUYÊN TRÊN ĐỊA BÀN TỈNH QUẢNG NINH ĐỐI VỚI CÁC LOẠI TÀI NGUYÊN TĂNG TRÊN 20% SO VỚI MỨC GIÁ TỐI ĐA THEO KHUNG GIÁ BỘ TÀI CHÍNH QUY ĐỊNH </t>
  </si>
  <si>
    <t>Mức giá (đồng)</t>
  </si>
  <si>
    <t>(Kèm theo Quyết định số 32/2024/QĐ-UBND  ngày 12 tháng 9 năm 2024 của Ủy ban nhân dân tỉnh Quảng Ninh)</t>
  </si>
  <si>
    <t>MÃ NHÓM, LOẠI TÀI NGUYÊN (Theo tên gọi tại Thông tư số 05/2020/TT-BTC ngày 20/01/2020 của Bộ Tài chính)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</si>
</sst>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_);_(* \(#,##0\);_(* &quot;-&quot;_);_(@_)"/>
    <numFmt numFmtId="165" formatCode="_(* #,##0.00_);_(* \(#,##0.00\);_(* &quot;-&quot;??_);_(@_)"/>
    <numFmt numFmtId="166" formatCode="_ * #,##0_ ;_ * \-#,##0_ ;_ * &quot;-&quot;??_ ;_ @_ "/>
    <numFmt numFmtId="167" formatCode="#,##0.0"/>
    <numFmt numFmtId="168" formatCode="0.0%"/>
    <numFmt numFmtId="169" formatCode="_(* #,##0_);_(* \(#,##0\);_(* &quot;-&quot;??_);_(@_)"/>
    <numFmt numFmtId="170" formatCode="#,##0.000"/>
    <numFmt numFmtId="171" formatCode="_(* #,##0_);_(* \(#,##0\);_(* &quot;-&quot;?_);_(@_)"/>
    <numFmt numFmtId="172" formatCode="_(* #,##0.00_);_(* \(#,##0.00\);_(* \-??_);_(@_)"/>
  </numFmts>
  <fonts count="42" x14ac:knownFonts="1">
    <font>
      <sz val="14"/>
      <name val="Times New Roman"/>
    </font>
    <font>
      <sz val="14"/>
      <name val="Times New Roman"/>
      <family val="1"/>
    </font>
    <font>
      <b/>
      <sz val="14"/>
      <color theme="1"/>
      <name val="Times New Roman"/>
      <family val="1"/>
    </font>
    <font>
      <sz val="12"/>
      <name val="Times New Roman"/>
      <family val="1"/>
    </font>
    <font>
      <i/>
      <sz val="14"/>
      <name val="Times New Roman"/>
      <family val="1"/>
    </font>
    <font>
      <b/>
      <sz val="14"/>
      <name val="Times New Roman"/>
      <family val="1"/>
    </font>
    <font>
      <sz val="14"/>
      <name val="Times New Roman"/>
      <family val="1"/>
    </font>
    <font>
      <b/>
      <sz val="11"/>
      <name val="Times New Roman"/>
      <family val="1"/>
    </font>
    <font>
      <sz val="11"/>
      <name val="Times New Roman"/>
      <family val="1"/>
    </font>
    <font>
      <sz val="11"/>
      <color theme="1"/>
      <name val="Times New Roman"/>
      <family val="1"/>
    </font>
    <font>
      <b/>
      <sz val="11"/>
      <color theme="1"/>
      <name val="Times New Roman"/>
      <family val="1"/>
    </font>
    <font>
      <sz val="10"/>
      <name val="Times New Roman"/>
      <family val="1"/>
    </font>
    <font>
      <vertAlign val="superscript"/>
      <sz val="11"/>
      <name val="Times New Roman"/>
      <family val="1"/>
    </font>
    <font>
      <sz val="11"/>
      <color rgb="FFFF0000"/>
      <name val="Times New Roman"/>
      <family val="1"/>
    </font>
    <font>
      <sz val="11"/>
      <color rgb="FF000000"/>
      <name val="Times New Roman"/>
      <family val="1"/>
    </font>
    <font>
      <i/>
      <sz val="11"/>
      <name val="Times New Roman"/>
      <family val="1"/>
    </font>
    <font>
      <b/>
      <sz val="12"/>
      <name val="Times New Roman"/>
      <family val="1"/>
    </font>
    <font>
      <b/>
      <sz val="11"/>
      <color indexed="8"/>
      <name val="Times New Roman"/>
      <family val="1"/>
    </font>
    <font>
      <b/>
      <i/>
      <sz val="11"/>
      <name val="Times New Roman"/>
      <family val="1"/>
    </font>
    <font>
      <sz val="12"/>
      <color theme="1"/>
      <name val="Times New Roman"/>
      <family val="1"/>
    </font>
    <font>
      <sz val="12"/>
      <color rgb="FFFF0000"/>
      <name val="Times New Roman"/>
      <family val="1"/>
    </font>
    <font>
      <sz val="14"/>
      <color rgb="FFFF0000"/>
      <name val="Times New Roman"/>
      <family val="1"/>
    </font>
    <font>
      <sz val="11"/>
      <color rgb="FF9933FF"/>
      <name val="Times New Roman"/>
      <family val="1"/>
    </font>
    <font>
      <i/>
      <sz val="11"/>
      <color theme="1"/>
      <name val="Times New Roman"/>
      <family val="1"/>
    </font>
    <font>
      <i/>
      <sz val="11"/>
      <color rgb="FF9933FF"/>
      <name val="Times New Roman"/>
      <family val="1"/>
    </font>
    <font>
      <sz val="11"/>
      <color indexed="8"/>
      <name val="Calibri"/>
      <family val="2"/>
    </font>
    <font>
      <i/>
      <sz val="12"/>
      <name val="Times New Roman"/>
      <family val="1"/>
      <charset val="163"/>
    </font>
    <font>
      <i/>
      <sz val="14"/>
      <name val="Times New Roman"/>
      <family val="1"/>
      <charset val="163"/>
    </font>
    <font>
      <sz val="11"/>
      <name val="Times New Roman"/>
      <family val="1"/>
      <charset val="163"/>
    </font>
    <font>
      <sz val="11"/>
      <color theme="1"/>
      <name val="Times New Roman"/>
      <family val="1"/>
      <charset val="163"/>
    </font>
    <font>
      <sz val="14"/>
      <color theme="1"/>
      <name val="Times New Roman"/>
      <family val="1"/>
    </font>
    <font>
      <sz val="12"/>
      <color theme="0"/>
      <name val="Times New Roman"/>
      <family val="1"/>
    </font>
    <font>
      <b/>
      <sz val="11"/>
      <color theme="0"/>
      <name val="Times New Roman"/>
      <family val="1"/>
    </font>
    <font>
      <b/>
      <i/>
      <sz val="11"/>
      <color theme="0"/>
      <name val="Times New Roman"/>
      <family val="1"/>
    </font>
    <font>
      <sz val="12"/>
      <color indexed="8"/>
      <name val="Calibri"/>
      <family val="2"/>
    </font>
    <font>
      <sz val="10"/>
      <color indexed="8"/>
      <name val="Times New Roman"/>
      <family val="2"/>
    </font>
    <font>
      <sz val="10"/>
      <name val="Arial"/>
      <family val="2"/>
    </font>
    <font>
      <sz val="10"/>
      <name val="MS Sans Serif"/>
      <family val="2"/>
    </font>
    <font>
      <i/>
      <sz val="12"/>
      <color theme="0"/>
      <name val="Times New Roman"/>
      <family val="1"/>
    </font>
    <font>
      <i/>
      <sz val="12"/>
      <name val="Times New Roman"/>
      <family val="1"/>
    </font>
    <font>
      <b/>
      <sz val="10"/>
      <name val="Times New Roman"/>
      <family val="1"/>
    </font>
    <font>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s>
  <cellStyleXfs count="21">
    <xf numFmtId="0" fontId="0" fillId="0" borderId="0"/>
    <xf numFmtId="165" fontId="1" fillId="0" borderId="0" applyFont="0" applyFill="0" applyBorder="0" applyAlignment="0" applyProtection="0"/>
    <xf numFmtId="9" fontId="1" fillId="0" borderId="0" applyFont="0" applyFill="0" applyBorder="0" applyAlignment="0" applyProtection="0"/>
    <xf numFmtId="165" fontId="3" fillId="0" borderId="0" applyFont="0" applyFill="0" applyBorder="0" applyAlignment="0" applyProtection="0"/>
    <xf numFmtId="165" fontId="25" fillId="0" borderId="0" applyFont="0" applyFill="0" applyBorder="0" applyAlignment="0" applyProtection="0"/>
    <xf numFmtId="164" fontId="34" fillId="0" borderId="0" applyFont="0" applyFill="0" applyBorder="0" applyAlignment="0" applyProtection="0"/>
    <xf numFmtId="165" fontId="35" fillId="0" borderId="0" applyFont="0" applyFill="0" applyBorder="0" applyAlignment="0" applyProtection="0"/>
    <xf numFmtId="165" fontId="25" fillId="0" borderId="0" applyFont="0" applyFill="0" applyBorder="0" applyAlignment="0" applyProtection="0"/>
    <xf numFmtId="165" fontId="36" fillId="0" borderId="0" applyFont="0" applyFill="0" applyBorder="0" applyAlignment="0" applyProtection="0"/>
    <xf numFmtId="165" fontId="25" fillId="0" borderId="0" applyFont="0" applyFill="0" applyBorder="0" applyAlignment="0" applyProtection="0"/>
    <xf numFmtId="172" fontId="37" fillId="0" borderId="0" applyFill="0" applyBorder="0" applyAlignment="0" applyProtection="0"/>
    <xf numFmtId="172" fontId="37" fillId="0" borderId="0" applyFill="0" applyBorder="0" applyAlignment="0" applyProtection="0"/>
    <xf numFmtId="0" fontId="25" fillId="0" borderId="0"/>
    <xf numFmtId="0" fontId="36" fillId="0" borderId="0"/>
    <xf numFmtId="0" fontId="25" fillId="0" borderId="0"/>
    <xf numFmtId="0" fontId="3" fillId="0" borderId="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37" fillId="0" borderId="0"/>
    <xf numFmtId="165" fontId="25" fillId="0" borderId="0" applyFont="0" applyFill="0" applyBorder="0" applyAlignment="0" applyProtection="0"/>
  </cellStyleXfs>
  <cellXfs count="219">
    <xf numFmtId="0" fontId="0" fillId="0" borderId="0" xfId="0"/>
    <xf numFmtId="3" fontId="3" fillId="0" borderId="0" xfId="0" applyNumberFormat="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166" fontId="6"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horizontal="right" vertical="center"/>
    </xf>
    <xf numFmtId="0" fontId="7" fillId="2" borderId="0" xfId="0" applyFont="1" applyFill="1" applyAlignment="1">
      <alignment horizontal="right" vertical="center"/>
    </xf>
    <xf numFmtId="0" fontId="8" fillId="2" borderId="0" xfId="0" applyFont="1" applyFill="1" applyAlignment="1">
      <alignment horizontal="center" vertical="center"/>
    </xf>
    <xf numFmtId="3" fontId="3" fillId="0" borderId="2" xfId="0" applyNumberFormat="1" applyFont="1" applyBorder="1" applyAlignment="1">
      <alignment horizontal="center" vertical="center"/>
    </xf>
    <xf numFmtId="0" fontId="3" fillId="0" borderId="3" xfId="0" applyFont="1" applyBorder="1" applyAlignment="1">
      <alignment vertical="center"/>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3" fillId="0" borderId="3" xfId="0" applyFont="1" applyBorder="1" applyAlignment="1">
      <alignment horizontal="center" vertical="center"/>
    </xf>
    <xf numFmtId="0" fontId="11" fillId="0" borderId="0" xfId="0" applyFont="1" applyAlignment="1">
      <alignment horizontal="center" vertical="center"/>
    </xf>
    <xf numFmtId="0" fontId="7" fillId="2" borderId="1" xfId="0" applyFont="1" applyFill="1" applyBorder="1" applyAlignment="1">
      <alignment vertical="center"/>
    </xf>
    <xf numFmtId="0" fontId="9" fillId="2" borderId="1" xfId="0" applyFont="1" applyFill="1" applyBorder="1" applyAlignment="1">
      <alignment vertical="center" wrapText="1"/>
    </xf>
    <xf numFmtId="166" fontId="10" fillId="2" borderId="1" xfId="1"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right" vertical="center" wrapText="1"/>
    </xf>
    <xf numFmtId="3" fontId="10" fillId="2" borderId="1" xfId="0" applyNumberFormat="1" applyFont="1" applyFill="1" applyBorder="1" applyAlignment="1">
      <alignment horizontal="righ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justify" vertical="center" wrapText="1"/>
    </xf>
    <xf numFmtId="166" fontId="9" fillId="2" borderId="1" xfId="1" applyNumberFormat="1" applyFont="1" applyFill="1" applyBorder="1" applyAlignment="1">
      <alignment horizontal="center" vertical="center" wrapText="1"/>
    </xf>
    <xf numFmtId="3" fontId="9" fillId="2" borderId="1" xfId="0" applyNumberFormat="1" applyFont="1" applyFill="1" applyBorder="1" applyAlignment="1">
      <alignment horizontal="right" vertical="center"/>
    </xf>
    <xf numFmtId="0" fontId="10" fillId="2" borderId="1" xfId="0" applyFont="1" applyFill="1" applyBorder="1" applyAlignment="1">
      <alignment horizontal="center" vertical="center"/>
    </xf>
    <xf numFmtId="3" fontId="9"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3" fontId="13" fillId="2" borderId="1"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3" fontId="7" fillId="2" borderId="1" xfId="0" applyNumberFormat="1" applyFont="1" applyFill="1" applyBorder="1" applyAlignment="1">
      <alignment horizontal="right" vertical="center" wrapText="1"/>
    </xf>
    <xf numFmtId="3" fontId="3" fillId="0" borderId="3" xfId="0" applyNumberFormat="1" applyFont="1" applyBorder="1" applyAlignment="1">
      <alignment vertical="center"/>
    </xf>
    <xf numFmtId="166" fontId="3" fillId="0" borderId="3" xfId="0" applyNumberFormat="1" applyFont="1" applyBorder="1" applyAlignment="1">
      <alignment vertical="center"/>
    </xf>
    <xf numFmtId="0" fontId="8" fillId="2" borderId="1" xfId="0" applyFont="1" applyFill="1" applyBorder="1" applyAlignment="1">
      <alignment horizontal="right" vertical="center" wrapText="1"/>
    </xf>
    <xf numFmtId="3" fontId="7" fillId="2" borderId="1" xfId="0"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right" vertical="center"/>
    </xf>
    <xf numFmtId="3" fontId="10" fillId="2" borderId="1" xfId="0" applyNumberFormat="1" applyFont="1" applyFill="1" applyBorder="1" applyAlignment="1">
      <alignment vertical="center" wrapText="1"/>
    </xf>
    <xf numFmtId="3" fontId="9" fillId="2" borderId="1" xfId="0" applyNumberFormat="1" applyFont="1" applyFill="1" applyBorder="1" applyAlignment="1">
      <alignment vertical="center" wrapText="1"/>
    </xf>
    <xf numFmtId="0" fontId="0" fillId="0" borderId="2" xfId="0" applyBorder="1" applyAlignment="1">
      <alignment vertical="center"/>
    </xf>
    <xf numFmtId="0" fontId="8" fillId="2" borderId="1" xfId="0" applyFont="1" applyFill="1" applyBorder="1" applyAlignment="1">
      <alignment horizontal="justify" vertical="center" wrapText="1"/>
    </xf>
    <xf numFmtId="0" fontId="8" fillId="2" borderId="1" xfId="0" applyFont="1" applyFill="1" applyBorder="1" applyAlignment="1">
      <alignment vertical="center"/>
    </xf>
    <xf numFmtId="0" fontId="14" fillId="2" borderId="1" xfId="0" applyFont="1" applyFill="1" applyBorder="1" applyAlignment="1">
      <alignment horizontal="center" vertical="center" wrapText="1"/>
    </xf>
    <xf numFmtId="167" fontId="3" fillId="0" borderId="3" xfId="0" applyNumberFormat="1" applyFont="1" applyBorder="1" applyAlignment="1">
      <alignment vertical="center"/>
    </xf>
    <xf numFmtId="0" fontId="13" fillId="2" borderId="1" xfId="0" applyFont="1" applyFill="1" applyBorder="1" applyAlignment="1">
      <alignment horizontal="center" vertical="center" wrapText="1"/>
    </xf>
    <xf numFmtId="168" fontId="3" fillId="0" borderId="2" xfId="2" applyNumberFormat="1" applyFont="1" applyFill="1" applyBorder="1" applyAlignment="1">
      <alignment horizontal="center" vertical="center"/>
    </xf>
    <xf numFmtId="167" fontId="3" fillId="0" borderId="3" xfId="0" applyNumberFormat="1" applyFont="1" applyBorder="1" applyAlignment="1">
      <alignment horizontal="right" vertical="center"/>
    </xf>
    <xf numFmtId="3" fontId="3" fillId="0" borderId="3" xfId="0" applyNumberFormat="1" applyFont="1" applyBorder="1" applyAlignment="1">
      <alignment horizontal="right" vertical="center"/>
    </xf>
    <xf numFmtId="3" fontId="3" fillId="3" borderId="2" xfId="0" applyNumberFormat="1" applyFont="1" applyFill="1" applyBorder="1" applyAlignment="1">
      <alignment horizontal="center" vertical="center"/>
    </xf>
    <xf numFmtId="0" fontId="3" fillId="3" borderId="3" xfId="0" applyFont="1" applyFill="1" applyBorder="1" applyAlignment="1">
      <alignment vertical="center"/>
    </xf>
    <xf numFmtId="0" fontId="0" fillId="3" borderId="0" xfId="0" applyFill="1" applyAlignment="1">
      <alignment vertical="center"/>
    </xf>
    <xf numFmtId="168" fontId="3" fillId="3" borderId="2" xfId="2" applyNumberFormat="1" applyFont="1" applyFill="1" applyBorder="1" applyAlignment="1">
      <alignment horizontal="center" vertical="center"/>
    </xf>
    <xf numFmtId="0" fontId="9" fillId="2" borderId="1" xfId="0" applyFont="1" applyFill="1" applyBorder="1" applyAlignment="1">
      <alignment horizontal="right" vertical="center" wrapText="1"/>
    </xf>
    <xf numFmtId="3" fontId="9" fillId="2" borderId="5" xfId="0" applyNumberFormat="1" applyFont="1" applyFill="1" applyBorder="1" applyAlignment="1">
      <alignment vertical="center" wrapText="1"/>
    </xf>
    <xf numFmtId="3" fontId="8" fillId="2" borderId="1" xfId="3" applyNumberFormat="1" applyFont="1" applyFill="1" applyBorder="1" applyAlignment="1">
      <alignment horizontal="right" vertical="center"/>
    </xf>
    <xf numFmtId="3" fontId="16" fillId="0" borderId="2" xfId="0" applyNumberFormat="1" applyFont="1" applyBorder="1" applyAlignment="1">
      <alignment horizontal="center" vertical="center"/>
    </xf>
    <xf numFmtId="0" fontId="16" fillId="0" borderId="3" xfId="0" applyFont="1" applyBorder="1" applyAlignment="1">
      <alignment vertical="center"/>
    </xf>
    <xf numFmtId="0" fontId="8" fillId="2" borderId="1" xfId="0" applyFont="1" applyFill="1" applyBorder="1" applyAlignment="1">
      <alignment horizontal="right"/>
    </xf>
    <xf numFmtId="0" fontId="8" fillId="2" borderId="1" xfId="0" applyFont="1" applyFill="1" applyBorder="1" applyAlignment="1">
      <alignment horizontal="justify" vertical="center"/>
    </xf>
    <xf numFmtId="3" fontId="8" fillId="2" borderId="1" xfId="0" applyNumberFormat="1" applyFont="1" applyFill="1" applyBorder="1" applyAlignment="1">
      <alignment horizontal="center" vertical="center" wrapText="1" shrinkToFit="1"/>
    </xf>
    <xf numFmtId="166" fontId="8" fillId="2" borderId="1" xfId="1" applyNumberFormat="1" applyFont="1" applyFill="1" applyBorder="1" applyAlignment="1">
      <alignment horizontal="center" vertical="center"/>
    </xf>
    <xf numFmtId="0" fontId="9" fillId="2" borderId="1" xfId="0" applyFont="1" applyFill="1" applyBorder="1" applyAlignment="1">
      <alignment horizontal="right" vertical="center"/>
    </xf>
    <xf numFmtId="0" fontId="10" fillId="2" borderId="1" xfId="0" applyFont="1" applyFill="1" applyBorder="1" applyAlignment="1">
      <alignment horizontal="right" vertical="center"/>
    </xf>
    <xf numFmtId="0" fontId="10" fillId="2" borderId="1" xfId="0" applyFont="1" applyFill="1" applyBorder="1" applyAlignment="1">
      <alignment horizontal="justify" vertical="center" wrapText="1"/>
    </xf>
    <xf numFmtId="3" fontId="8" fillId="2" borderId="1" xfId="0" applyNumberFormat="1" applyFont="1" applyFill="1" applyBorder="1" applyAlignment="1">
      <alignment horizontal="center" vertical="center" wrapText="1"/>
    </xf>
    <xf numFmtId="0" fontId="18" fillId="2" borderId="1" xfId="0" applyFont="1" applyFill="1" applyBorder="1" applyAlignment="1">
      <alignment vertical="center" wrapText="1"/>
    </xf>
    <xf numFmtId="0" fontId="18" fillId="2" borderId="1" xfId="0" applyFont="1" applyFill="1" applyBorder="1" applyAlignment="1">
      <alignment horizontal="right" vertical="center" wrapText="1"/>
    </xf>
    <xf numFmtId="0" fontId="18" fillId="2" borderId="1" xfId="0" applyFont="1" applyFill="1" applyBorder="1" applyAlignment="1">
      <alignment horizontal="justify" vertical="center" wrapText="1"/>
    </xf>
    <xf numFmtId="0" fontId="14" fillId="2" borderId="1" xfId="0" applyFont="1" applyFill="1" applyBorder="1" applyAlignment="1">
      <alignment vertical="center" wrapText="1"/>
    </xf>
    <xf numFmtId="166" fontId="8" fillId="2" borderId="1" xfId="1" applyNumberFormat="1" applyFont="1" applyFill="1" applyBorder="1" applyAlignment="1">
      <alignment horizontal="center" vertical="center" wrapText="1"/>
    </xf>
    <xf numFmtId="3" fontId="20" fillId="3" borderId="2" xfId="0" applyNumberFormat="1" applyFont="1" applyFill="1" applyBorder="1" applyAlignment="1">
      <alignment horizontal="center" vertical="center"/>
    </xf>
    <xf numFmtId="0" fontId="20" fillId="3" borderId="3" xfId="0" applyFont="1" applyFill="1" applyBorder="1" applyAlignment="1">
      <alignment vertical="center"/>
    </xf>
    <xf numFmtId="0" fontId="21" fillId="3" borderId="0" xfId="0" applyFont="1" applyFill="1" applyAlignment="1">
      <alignment vertical="center"/>
    </xf>
    <xf numFmtId="0" fontId="18" fillId="2" borderId="1" xfId="0" applyFont="1" applyFill="1" applyBorder="1" applyAlignment="1">
      <alignment horizontal="center" vertical="center" wrapText="1"/>
    </xf>
    <xf numFmtId="3" fontId="10" fillId="2" borderId="1" xfId="0" applyNumberFormat="1" applyFont="1" applyFill="1" applyBorder="1" applyAlignment="1">
      <alignment horizontal="right" vertical="center"/>
    </xf>
    <xf numFmtId="0" fontId="8" fillId="2" borderId="1" xfId="0" applyFont="1" applyFill="1" applyBorder="1" applyAlignment="1">
      <alignment horizontal="left" vertical="center" wrapText="1"/>
    </xf>
    <xf numFmtId="0" fontId="15" fillId="2" borderId="1" xfId="0" applyFont="1" applyFill="1" applyBorder="1" applyAlignment="1">
      <alignment horizontal="right" vertical="center" wrapText="1"/>
    </xf>
    <xf numFmtId="0" fontId="14" fillId="2" borderId="1" xfId="0" applyFont="1" applyFill="1" applyBorder="1" applyAlignment="1">
      <alignment horizontal="justify" vertical="center" wrapText="1"/>
    </xf>
    <xf numFmtId="3" fontId="8" fillId="2" borderId="1" xfId="0" applyNumberFormat="1" applyFont="1" applyFill="1" applyBorder="1" applyAlignment="1">
      <alignment horizontal="right" vertical="center"/>
    </xf>
    <xf numFmtId="169" fontId="8" fillId="0" borderId="1" xfId="1" applyNumberFormat="1" applyFont="1" applyBorder="1" applyAlignment="1">
      <alignment vertical="center" wrapText="1"/>
    </xf>
    <xf numFmtId="0" fontId="14" fillId="2" borderId="1" xfId="0" applyFont="1" applyFill="1" applyBorder="1" applyAlignment="1">
      <alignment horizontal="left" vertical="center" wrapText="1"/>
    </xf>
    <xf numFmtId="0" fontId="8" fillId="0" borderId="1" xfId="0" applyFont="1" applyBorder="1" applyAlignment="1">
      <alignment vertical="center" wrapText="1"/>
    </xf>
    <xf numFmtId="169" fontId="9" fillId="0" borderId="1" xfId="1" applyNumberFormat="1" applyFont="1" applyBorder="1" applyAlignment="1">
      <alignment vertical="center" wrapText="1"/>
    </xf>
    <xf numFmtId="0" fontId="7" fillId="2" borderId="1" xfId="0" applyFont="1" applyFill="1" applyBorder="1" applyAlignment="1">
      <alignment horizontal="justify" vertical="center"/>
    </xf>
    <xf numFmtId="166" fontId="7" fillId="2" borderId="1" xfId="1" applyNumberFormat="1" applyFont="1" applyFill="1" applyBorder="1" applyAlignment="1">
      <alignment horizontal="center" vertical="center"/>
    </xf>
    <xf numFmtId="0" fontId="7" fillId="2" borderId="1" xfId="0" applyFont="1" applyFill="1" applyBorder="1" applyAlignment="1">
      <alignment horizontal="right" vertical="center"/>
    </xf>
    <xf numFmtId="3" fontId="22" fillId="2" borderId="1" xfId="0" applyNumberFormat="1" applyFont="1" applyFill="1" applyBorder="1" applyAlignment="1">
      <alignment horizontal="right" vertical="center" wrapText="1"/>
    </xf>
    <xf numFmtId="3" fontId="3" fillId="3" borderId="3" xfId="0" applyNumberFormat="1" applyFont="1" applyFill="1" applyBorder="1" applyAlignment="1">
      <alignment vertical="center"/>
    </xf>
    <xf numFmtId="3" fontId="8" fillId="2" borderId="1" xfId="0" applyNumberFormat="1" applyFont="1" applyFill="1" applyBorder="1" applyAlignment="1">
      <alignment horizontal="center" vertical="center" shrinkToFit="1"/>
    </xf>
    <xf numFmtId="166" fontId="15" fillId="2" borderId="1" xfId="1" applyNumberFormat="1" applyFont="1" applyFill="1" applyBorder="1" applyAlignment="1">
      <alignment horizontal="center" vertical="center"/>
    </xf>
    <xf numFmtId="3" fontId="23" fillId="2" borderId="1" xfId="0" applyNumberFormat="1" applyFont="1" applyFill="1" applyBorder="1" applyAlignment="1">
      <alignment horizontal="right" vertical="center"/>
    </xf>
    <xf numFmtId="169" fontId="8" fillId="2" borderId="1" xfId="1" applyNumberFormat="1" applyFont="1" applyFill="1" applyBorder="1" applyAlignment="1">
      <alignment horizontal="right" vertical="center" wrapText="1"/>
    </xf>
    <xf numFmtId="4" fontId="3" fillId="3" borderId="3" xfId="0" applyNumberFormat="1" applyFont="1" applyFill="1" applyBorder="1" applyAlignment="1">
      <alignment vertical="center"/>
    </xf>
    <xf numFmtId="3" fontId="24" fillId="2" borderId="1" xfId="0" applyNumberFormat="1" applyFont="1" applyFill="1" applyBorder="1" applyAlignment="1">
      <alignment horizontal="right" vertical="center" wrapText="1"/>
    </xf>
    <xf numFmtId="169" fontId="8" fillId="2" borderId="1" xfId="4" applyNumberFormat="1" applyFont="1" applyFill="1" applyBorder="1" applyAlignment="1" applyProtection="1">
      <alignment vertical="center" wrapText="1"/>
    </xf>
    <xf numFmtId="169" fontId="9" fillId="2" borderId="1" xfId="1" applyNumberFormat="1" applyFont="1" applyFill="1" applyBorder="1" applyAlignment="1">
      <alignment vertical="center" wrapText="1"/>
    </xf>
    <xf numFmtId="169" fontId="8" fillId="2" borderId="1" xfId="4" applyNumberFormat="1" applyFont="1" applyFill="1" applyBorder="1" applyAlignment="1" applyProtection="1">
      <alignment vertical="center" wrapText="1" shrinkToFit="1"/>
    </xf>
    <xf numFmtId="169" fontId="9" fillId="2" borderId="1" xfId="1" applyNumberFormat="1" applyFont="1" applyFill="1" applyBorder="1" applyAlignment="1">
      <alignment wrapText="1"/>
    </xf>
    <xf numFmtId="0" fontId="15" fillId="2" borderId="1" xfId="0" applyFont="1" applyFill="1" applyBorder="1" applyAlignment="1">
      <alignment vertical="center"/>
    </xf>
    <xf numFmtId="0" fontId="8" fillId="2" borderId="1" xfId="0" quotePrefix="1" applyFont="1" applyFill="1" applyBorder="1" applyAlignment="1">
      <alignment vertical="center"/>
    </xf>
    <xf numFmtId="3" fontId="3" fillId="3" borderId="2" xfId="0" applyNumberFormat="1" applyFont="1" applyFill="1" applyBorder="1" applyAlignment="1">
      <alignment vertical="center"/>
    </xf>
    <xf numFmtId="0" fontId="26" fillId="3" borderId="3" xfId="0" applyFont="1" applyFill="1" applyBorder="1" applyAlignment="1">
      <alignment vertical="center"/>
    </xf>
    <xf numFmtId="0" fontId="27" fillId="3" borderId="0" xfId="0" applyFont="1" applyFill="1" applyAlignment="1">
      <alignment vertical="center"/>
    </xf>
    <xf numFmtId="169" fontId="7" fillId="2" borderId="1" xfId="4" applyNumberFormat="1" applyFont="1" applyFill="1" applyBorder="1" applyAlignment="1" applyProtection="1">
      <alignment vertical="center" wrapText="1" shrinkToFit="1"/>
    </xf>
    <xf numFmtId="3" fontId="7" fillId="2" borderId="1" xfId="0" applyNumberFormat="1" applyFont="1" applyFill="1" applyBorder="1" applyAlignment="1">
      <alignment horizontal="right" vertical="center"/>
    </xf>
    <xf numFmtId="0" fontId="8" fillId="2" borderId="1" xfId="0" applyFont="1" applyFill="1" applyBorder="1" applyAlignment="1">
      <alignment horizontal="center" vertical="center"/>
    </xf>
    <xf numFmtId="166" fontId="7" fillId="2" borderId="1" xfId="0" applyNumberFormat="1" applyFont="1" applyFill="1" applyBorder="1" applyAlignment="1">
      <alignment horizontal="right" vertical="center"/>
    </xf>
    <xf numFmtId="10" fontId="3" fillId="0" borderId="2" xfId="2" applyNumberFormat="1" applyFont="1" applyFill="1" applyBorder="1" applyAlignment="1">
      <alignment horizontal="center" vertical="center"/>
    </xf>
    <xf numFmtId="170" fontId="3" fillId="0" borderId="3" xfId="0" applyNumberFormat="1" applyFont="1" applyBorder="1" applyAlignment="1">
      <alignment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0" fillId="0" borderId="1" xfId="0" applyBorder="1" applyAlignment="1">
      <alignment vertical="center"/>
    </xf>
    <xf numFmtId="166" fontId="8" fillId="0" borderId="1" xfId="1" applyNumberFormat="1" applyFont="1" applyFill="1" applyBorder="1" applyAlignment="1">
      <alignment horizontal="center" vertical="center"/>
    </xf>
    <xf numFmtId="3" fontId="9" fillId="0" borderId="1" xfId="0" applyNumberFormat="1" applyFont="1" applyBorder="1" applyAlignment="1">
      <alignment horizontal="right" vertical="center"/>
    </xf>
    <xf numFmtId="3" fontId="8" fillId="0" borderId="1" xfId="0" applyNumberFormat="1" applyFont="1" applyBorder="1" applyAlignment="1">
      <alignment horizontal="right" vertical="center" wrapText="1"/>
    </xf>
    <xf numFmtId="166" fontId="7" fillId="0" borderId="1" xfId="0" applyNumberFormat="1" applyFont="1" applyBorder="1" applyAlignment="1">
      <alignment horizontal="right" vertical="center"/>
    </xf>
    <xf numFmtId="3" fontId="28" fillId="2" borderId="1" xfId="0" applyNumberFormat="1" applyFont="1" applyFill="1" applyBorder="1" applyAlignment="1">
      <alignment horizontal="right" vertical="center" wrapText="1"/>
    </xf>
    <xf numFmtId="3" fontId="3" fillId="0" borderId="2" xfId="0" applyNumberFormat="1" applyFont="1" applyBorder="1" applyAlignment="1">
      <alignment vertical="center"/>
    </xf>
    <xf numFmtId="0" fontId="0" fillId="0" borderId="3" xfId="0" applyBorder="1" applyAlignment="1">
      <alignment vertical="center"/>
    </xf>
    <xf numFmtId="0" fontId="8" fillId="0" borderId="1" xfId="0" applyFont="1" applyBorder="1" applyAlignment="1">
      <alignment horizontal="center" vertical="center"/>
    </xf>
    <xf numFmtId="3" fontId="7" fillId="0" borderId="1" xfId="0" applyNumberFormat="1" applyFont="1" applyBorder="1" applyAlignment="1">
      <alignment horizontal="right" vertical="center" wrapText="1"/>
    </xf>
    <xf numFmtId="0" fontId="19" fillId="0" borderId="1" xfId="0" applyFont="1" applyBorder="1" applyAlignment="1">
      <alignment horizontal="right" vertical="center"/>
    </xf>
    <xf numFmtId="0" fontId="7" fillId="0" borderId="1" xfId="0" applyFont="1" applyBorder="1" applyAlignment="1">
      <alignment horizontal="right" vertical="center"/>
    </xf>
    <xf numFmtId="0" fontId="29" fillId="2" borderId="1" xfId="0" applyFont="1" applyFill="1" applyBorder="1" applyAlignment="1">
      <alignment horizontal="right" vertical="center"/>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66" fontId="6" fillId="0" borderId="1" xfId="1" applyNumberFormat="1" applyFont="1" applyFill="1" applyBorder="1" applyAlignment="1">
      <alignment horizontal="center" vertical="center"/>
    </xf>
    <xf numFmtId="3" fontId="7" fillId="0" borderId="1" xfId="0" applyNumberFormat="1" applyFont="1" applyBorder="1" applyAlignment="1">
      <alignment horizontal="right" vertical="center"/>
    </xf>
    <xf numFmtId="3" fontId="29" fillId="2" borderId="1" xfId="0" applyNumberFormat="1" applyFont="1" applyFill="1" applyBorder="1" applyAlignment="1">
      <alignment horizontal="right" vertical="center"/>
    </xf>
    <xf numFmtId="171" fontId="3" fillId="0" borderId="3" xfId="0" applyNumberFormat="1" applyFont="1" applyBorder="1" applyAlignment="1">
      <alignment vertical="center"/>
    </xf>
    <xf numFmtId="0" fontId="0" fillId="2" borderId="0" xfId="0" applyFill="1" applyAlignment="1">
      <alignment vertical="center"/>
    </xf>
    <xf numFmtId="0" fontId="8" fillId="2" borderId="0" xfId="0" applyFont="1" applyFill="1" applyAlignment="1">
      <alignment vertical="center"/>
    </xf>
    <xf numFmtId="0" fontId="0" fillId="0" borderId="0" xfId="0" applyAlignment="1">
      <alignment horizontal="center" vertical="center"/>
    </xf>
    <xf numFmtId="0" fontId="30" fillId="0" borderId="0" xfId="0" applyFont="1" applyAlignment="1">
      <alignment horizontal="center" vertical="center"/>
    </xf>
    <xf numFmtId="0" fontId="19" fillId="0" borderId="0" xfId="0" applyFont="1" applyAlignment="1">
      <alignment horizontal="center" vertical="center"/>
    </xf>
    <xf numFmtId="0" fontId="31" fillId="2" borderId="0" xfId="0" applyFont="1" applyFill="1" applyAlignment="1">
      <alignment horizontal="center" vertical="center"/>
    </xf>
    <xf numFmtId="0" fontId="32" fillId="2" borderId="0" xfId="0" applyFont="1" applyFill="1" applyAlignment="1">
      <alignment horizontal="right" vertical="center"/>
    </xf>
    <xf numFmtId="0" fontId="10" fillId="2" borderId="0" xfId="0" applyFont="1" applyFill="1" applyAlignment="1">
      <alignment horizontal="right" vertical="center"/>
    </xf>
    <xf numFmtId="0" fontId="9" fillId="2" borderId="0" xfId="0" applyFont="1" applyFill="1" applyAlignment="1">
      <alignment horizontal="center" vertical="center"/>
    </xf>
    <xf numFmtId="0" fontId="33" fillId="2" borderId="0" xfId="0" applyFont="1" applyFill="1" applyAlignment="1">
      <alignment horizontal="right" vertical="center"/>
    </xf>
    <xf numFmtId="0" fontId="31" fillId="2" borderId="0" xfId="0" applyFont="1" applyFill="1" applyAlignment="1">
      <alignment horizontal="right" vertical="center"/>
    </xf>
    <xf numFmtId="0" fontId="10" fillId="0" borderId="0" xfId="0" applyFont="1" applyAlignment="1">
      <alignment horizontal="right" vertical="center"/>
    </xf>
    <xf numFmtId="0" fontId="19" fillId="0" borderId="0" xfId="0" applyFont="1" applyAlignment="1">
      <alignment horizontal="right" vertical="center"/>
    </xf>
    <xf numFmtId="3" fontId="8" fillId="2" borderId="6" xfId="0" applyNumberFormat="1" applyFont="1" applyFill="1" applyBorder="1" applyAlignment="1">
      <alignment vertical="center" wrapText="1"/>
    </xf>
    <xf numFmtId="3" fontId="9" fillId="2" borderId="4" xfId="0" applyNumberFormat="1" applyFont="1" applyFill="1" applyBorder="1" applyAlignment="1">
      <alignment horizontal="center" vertical="center" wrapText="1"/>
    </xf>
    <xf numFmtId="3" fontId="9" fillId="2" borderId="4" xfId="0" applyNumberFormat="1" applyFont="1" applyFill="1" applyBorder="1" applyAlignment="1">
      <alignment vertical="center" wrapText="1"/>
    </xf>
    <xf numFmtId="169" fontId="8" fillId="2" borderId="1" xfId="1" applyNumberFormat="1" applyFont="1" applyFill="1" applyBorder="1" applyAlignment="1">
      <alignment vertical="center" wrapText="1"/>
    </xf>
    <xf numFmtId="0" fontId="38" fillId="2" borderId="0" xfId="0" applyFont="1" applyFill="1" applyAlignment="1">
      <alignment horizontal="right" vertical="center"/>
    </xf>
    <xf numFmtId="0" fontId="0" fillId="3" borderId="1" xfId="0" applyFill="1" applyBorder="1" applyAlignment="1">
      <alignment vertical="center"/>
    </xf>
    <xf numFmtId="0" fontId="27" fillId="3" borderId="1" xfId="0" applyFont="1" applyFill="1" applyBorder="1" applyAlignment="1">
      <alignment vertical="center"/>
    </xf>
    <xf numFmtId="169" fontId="41" fillId="0" borderId="7" xfId="1" applyNumberFormat="1" applyFont="1" applyFill="1" applyBorder="1" applyAlignment="1">
      <alignment horizontal="right" vertical="center" wrapText="1"/>
    </xf>
    <xf numFmtId="169" fontId="40" fillId="0" borderId="9" xfId="1" applyNumberFormat="1" applyFont="1" applyFill="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horizontal="center" vertical="center" wrapText="1"/>
    </xf>
    <xf numFmtId="0" fontId="40"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1" fillId="0" borderId="1" xfId="0" applyFont="1" applyBorder="1" applyAlignment="1">
      <alignment horizontal="center" vertical="center" wrapText="1"/>
    </xf>
    <xf numFmtId="0" fontId="40" fillId="0" borderId="7" xfId="0" applyFont="1" applyBorder="1" applyAlignment="1">
      <alignment horizontal="center" vertical="center"/>
    </xf>
    <xf numFmtId="0" fontId="40" fillId="0" borderId="7" xfId="0" applyFont="1" applyBorder="1" applyAlignment="1">
      <alignment vertical="center"/>
    </xf>
    <xf numFmtId="0" fontId="40" fillId="0" borderId="9" xfId="0" applyFont="1" applyBorder="1" applyAlignment="1">
      <alignment vertical="center"/>
    </xf>
    <xf numFmtId="169" fontId="11" fillId="0" borderId="9" xfId="1" applyNumberFormat="1" applyFont="1" applyFill="1" applyBorder="1" applyAlignment="1">
      <alignment horizontal="center" vertical="center" wrapText="1"/>
    </xf>
    <xf numFmtId="0" fontId="11" fillId="0" borderId="9" xfId="0" applyFont="1" applyBorder="1" applyAlignment="1">
      <alignment horizontal="center" vertical="center" wrapText="1"/>
    </xf>
    <xf numFmtId="0" fontId="40" fillId="0" borderId="0" xfId="0" applyFont="1" applyAlignment="1">
      <alignment horizontal="center" vertical="center"/>
    </xf>
    <xf numFmtId="0" fontId="11" fillId="0" borderId="7" xfId="0" applyFont="1" applyBorder="1" applyAlignment="1">
      <alignment vertical="center"/>
    </xf>
    <xf numFmtId="0" fontId="1" fillId="0" borderId="0" xfId="0" applyFont="1" applyAlignment="1">
      <alignment vertical="center"/>
    </xf>
    <xf numFmtId="169" fontId="40" fillId="0" borderId="7" xfId="20" applyNumberFormat="1" applyFont="1" applyFill="1" applyBorder="1" applyAlignment="1">
      <alignment vertical="center"/>
    </xf>
    <xf numFmtId="169" fontId="11" fillId="0" borderId="7" xfId="20" applyNumberFormat="1" applyFont="1" applyFill="1" applyBorder="1" applyAlignment="1">
      <alignment vertical="center"/>
    </xf>
    <xf numFmtId="3" fontId="11" fillId="0" borderId="7" xfId="0" applyNumberFormat="1" applyFont="1" applyBorder="1" applyAlignment="1">
      <alignment vertical="center"/>
    </xf>
    <xf numFmtId="3" fontId="11" fillId="0" borderId="9" xfId="0" applyNumberFormat="1" applyFont="1" applyBorder="1" applyAlignment="1">
      <alignment vertical="center"/>
    </xf>
    <xf numFmtId="0" fontId="40" fillId="0" borderId="10" xfId="0" applyFont="1" applyBorder="1" applyAlignment="1">
      <alignment horizontal="center" vertical="center" wrapText="1"/>
    </xf>
    <xf numFmtId="169" fontId="40" fillId="0" borderId="10" xfId="20" applyNumberFormat="1" applyFont="1" applyFill="1" applyBorder="1" applyAlignment="1">
      <alignment vertical="center"/>
    </xf>
    <xf numFmtId="0" fontId="11" fillId="0" borderId="10" xfId="0" applyFont="1" applyBorder="1" applyAlignment="1">
      <alignment horizontal="center" vertical="center" wrapText="1"/>
    </xf>
    <xf numFmtId="3" fontId="11" fillId="0" borderId="10" xfId="0" applyNumberFormat="1" applyFont="1" applyBorder="1" applyAlignment="1">
      <alignment vertical="center"/>
    </xf>
    <xf numFmtId="0" fontId="40" fillId="0" borderId="0" xfId="0" applyFont="1" applyAlignment="1">
      <alignment vertical="center"/>
    </xf>
    <xf numFmtId="0" fontId="11" fillId="0" borderId="8" xfId="0" applyFont="1" applyBorder="1" applyAlignment="1">
      <alignment horizontal="center" vertical="center" wrapText="1"/>
    </xf>
    <xf numFmtId="0" fontId="11" fillId="0" borderId="8" xfId="0" applyFont="1" applyBorder="1" applyAlignment="1">
      <alignment vertical="center"/>
    </xf>
    <xf numFmtId="0" fontId="11" fillId="0" borderId="8" xfId="0" applyFont="1" applyBorder="1" applyAlignment="1">
      <alignment horizontal="center" vertical="center"/>
    </xf>
    <xf numFmtId="3" fontId="11" fillId="0" borderId="8" xfId="0" applyNumberFormat="1" applyFont="1" applyBorder="1" applyAlignment="1">
      <alignment vertical="center"/>
    </xf>
    <xf numFmtId="0" fontId="11" fillId="0" borderId="7" xfId="0" applyFont="1" applyBorder="1" applyAlignment="1">
      <alignment horizontal="center" vertical="center" wrapText="1"/>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16" fillId="0" borderId="0" xfId="0" applyFont="1" applyAlignment="1">
      <alignment horizontal="center" vertical="center" wrapText="1"/>
    </xf>
    <xf numFmtId="0" fontId="39" fillId="0" borderId="0" xfId="0" applyFont="1" applyAlignment="1">
      <alignment horizontal="center" vertical="top" wrapText="1"/>
    </xf>
    <xf numFmtId="0" fontId="40"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7"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3" fontId="8" fillId="2" borderId="5"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166" fontId="7" fillId="2" borderId="1" xfId="1"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169" fontId="8" fillId="0" borderId="4" xfId="1" applyNumberFormat="1" applyFont="1" applyBorder="1" applyAlignment="1">
      <alignment horizontal="center" vertical="center" wrapText="1"/>
    </xf>
    <xf numFmtId="169" fontId="8" fillId="0" borderId="5" xfId="1" applyNumberFormat="1" applyFont="1" applyBorder="1" applyAlignment="1">
      <alignment horizontal="center" vertical="center" wrapText="1"/>
    </xf>
    <xf numFmtId="169" fontId="8" fillId="0" borderId="6" xfId="1" applyNumberFormat="1" applyFont="1" applyBorder="1" applyAlignment="1">
      <alignment horizontal="center" vertical="center" wrapText="1"/>
    </xf>
    <xf numFmtId="3" fontId="9" fillId="2" borderId="4" xfId="0" applyNumberFormat="1" applyFont="1" applyFill="1" applyBorder="1" applyAlignment="1">
      <alignment horizontal="center" vertical="center" wrapText="1"/>
    </xf>
    <xf numFmtId="3" fontId="9" fillId="2" borderId="6"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13"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9" fontId="9" fillId="2" borderId="1" xfId="1" applyNumberFormat="1" applyFont="1" applyFill="1" applyBorder="1" applyAlignment="1">
      <alignment horizontal="center" vertical="center" wrapText="1"/>
    </xf>
    <xf numFmtId="3" fontId="9" fillId="2" borderId="5" xfId="0" applyNumberFormat="1" applyFont="1" applyFill="1" applyBorder="1" applyAlignment="1">
      <alignment horizontal="center" vertical="center" wrapText="1"/>
    </xf>
  </cellXfs>
  <cellStyles count="21">
    <cellStyle name="Comma" xfId="1" builtinId="3"/>
    <cellStyle name="Comma [0] 2" xfId="5"/>
    <cellStyle name="Comma 10" xfId="20"/>
    <cellStyle name="Comma 2" xfId="6"/>
    <cellStyle name="Comma 2 2" xfId="4"/>
    <cellStyle name="Comma 3" xfId="7"/>
    <cellStyle name="Comma 4" xfId="8"/>
    <cellStyle name="Comma 4 2" xfId="9"/>
    <cellStyle name="Comma 4_Phu bieu kem CV 4316_24.7.17 of TCT Dong Bac" xfId="10"/>
    <cellStyle name="Comma 5" xfId="11"/>
    <cellStyle name="Comma 6" xfId="3"/>
    <cellStyle name="Normal" xfId="0" builtinId="0"/>
    <cellStyle name="Normal 2" xfId="12"/>
    <cellStyle name="Normal 3" xfId="13"/>
    <cellStyle name="Normal 4" xfId="14"/>
    <cellStyle name="Normal 5" xfId="15"/>
    <cellStyle name="Percent" xfId="2" builtinId="5"/>
    <cellStyle name="Percent 2" xfId="16"/>
    <cellStyle name="Percent 3" xfId="17"/>
    <cellStyle name="Percent 4" xfId="18"/>
    <cellStyle name="Style 1" xfId="19"/>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695325</xdr:colOff>
      <xdr:row>77</xdr:row>
      <xdr:rowOff>9525</xdr:rowOff>
    </xdr:from>
    <xdr:to>
      <xdr:col>15</xdr:col>
      <xdr:colOff>495300</xdr:colOff>
      <xdr:row>86</xdr:row>
      <xdr:rowOff>447675</xdr:rowOff>
    </xdr:to>
    <xdr:pic>
      <xdr:nvPicPr>
        <xdr:cNvPr id="2" name="Picture 1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0" y="14401800"/>
          <a:ext cx="33337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abSelected="1" topLeftCell="A43" zoomScale="95" zoomScaleNormal="95" zoomScaleSheetLayoutView="100" workbookViewId="0">
      <selection activeCell="B66" sqref="B66"/>
    </sheetView>
  </sheetViews>
  <sheetFormatPr defaultColWidth="8.88671875" defaultRowHeight="12.75" x14ac:dyDescent="0.3"/>
  <cols>
    <col min="1" max="1" width="13.109375" style="162" customWidth="1"/>
    <col min="2" max="2" width="39.21875" style="161" customWidth="1"/>
    <col min="3" max="3" width="8.21875" style="21" customWidth="1"/>
    <col min="4" max="4" width="12.21875" style="161" customWidth="1"/>
    <col min="5" max="5" width="34.88671875" style="161" customWidth="1"/>
    <col min="6" max="16384" width="8.88671875" style="161"/>
  </cols>
  <sheetData>
    <row r="1" spans="1:5" ht="57.75" customHeight="1" x14ac:dyDescent="0.3">
      <c r="A1" s="191" t="s">
        <v>328</v>
      </c>
      <c r="B1" s="191"/>
      <c r="C1" s="191"/>
      <c r="D1" s="191"/>
    </row>
    <row r="2" spans="1:5" ht="37.5" customHeight="1" x14ac:dyDescent="0.3">
      <c r="A2" s="192" t="s">
        <v>330</v>
      </c>
      <c r="B2" s="192"/>
      <c r="C2" s="192"/>
      <c r="D2" s="192"/>
    </row>
    <row r="3" spans="1:5" ht="37.5" customHeight="1" x14ac:dyDescent="0.3">
      <c r="A3" s="193" t="s">
        <v>331</v>
      </c>
      <c r="B3" s="193"/>
      <c r="C3" s="193" t="s">
        <v>1</v>
      </c>
      <c r="D3" s="193" t="s">
        <v>329</v>
      </c>
    </row>
    <row r="4" spans="1:5" ht="24.75" customHeight="1" x14ac:dyDescent="0.3">
      <c r="A4" s="193"/>
      <c r="B4" s="193"/>
      <c r="C4" s="193"/>
      <c r="D4" s="193"/>
    </row>
    <row r="5" spans="1:5" s="21" customFormat="1" ht="16.5" customHeight="1" x14ac:dyDescent="0.3">
      <c r="A5" s="166" t="s">
        <v>8</v>
      </c>
      <c r="B5" s="189" t="s">
        <v>9</v>
      </c>
      <c r="C5" s="166" t="s">
        <v>10</v>
      </c>
      <c r="D5" s="166">
        <v>4</v>
      </c>
    </row>
    <row r="6" spans="1:5" s="21" customFormat="1" ht="33" customHeight="1" x14ac:dyDescent="0.3">
      <c r="A6" s="188" t="s">
        <v>74</v>
      </c>
      <c r="B6" s="169" t="s">
        <v>322</v>
      </c>
      <c r="C6" s="169"/>
      <c r="D6" s="170"/>
    </row>
    <row r="7" spans="1:5" s="172" customFormat="1" ht="39" customHeight="1" x14ac:dyDescent="0.3">
      <c r="A7" s="163" t="s">
        <v>75</v>
      </c>
      <c r="B7" s="168" t="s">
        <v>303</v>
      </c>
      <c r="C7" s="169"/>
      <c r="D7" s="159"/>
    </row>
    <row r="8" spans="1:5" s="5" customFormat="1" ht="36" customHeight="1" x14ac:dyDescent="0.3">
      <c r="A8" s="164" t="s">
        <v>107</v>
      </c>
      <c r="B8" s="173" t="s">
        <v>304</v>
      </c>
      <c r="C8" s="164" t="s">
        <v>294</v>
      </c>
      <c r="D8" s="158">
        <v>6009683</v>
      </c>
    </row>
    <row r="9" spans="1:5" s="174" customFormat="1" ht="35.25" customHeight="1" x14ac:dyDescent="0.3">
      <c r="A9" s="194" t="s">
        <v>110</v>
      </c>
      <c r="B9" s="173" t="s">
        <v>305</v>
      </c>
      <c r="C9" s="164" t="s">
        <v>294</v>
      </c>
      <c r="D9" s="158">
        <v>2748811</v>
      </c>
    </row>
    <row r="10" spans="1:5" ht="32.25" customHeight="1" x14ac:dyDescent="0.3">
      <c r="A10" s="194"/>
      <c r="B10" s="173" t="s">
        <v>306</v>
      </c>
      <c r="C10" s="164" t="s">
        <v>294</v>
      </c>
      <c r="D10" s="158">
        <v>2316811</v>
      </c>
      <c r="E10" s="174"/>
    </row>
    <row r="11" spans="1:5" ht="33.75" customHeight="1" x14ac:dyDescent="0.3">
      <c r="A11" s="164" t="s">
        <v>113</v>
      </c>
      <c r="B11" s="173" t="s">
        <v>307</v>
      </c>
      <c r="C11" s="164" t="s">
        <v>294</v>
      </c>
      <c r="D11" s="158">
        <v>1526844</v>
      </c>
      <c r="E11" s="174"/>
    </row>
    <row r="12" spans="1:5" ht="30.75" customHeight="1" x14ac:dyDescent="0.3">
      <c r="A12" s="163" t="s">
        <v>77</v>
      </c>
      <c r="B12" s="168" t="s">
        <v>308</v>
      </c>
      <c r="C12" s="164"/>
      <c r="D12" s="158"/>
      <c r="E12" s="174"/>
    </row>
    <row r="13" spans="1:5" ht="39" customHeight="1" x14ac:dyDescent="0.3">
      <c r="A13" s="164" t="s">
        <v>117</v>
      </c>
      <c r="B13" s="173" t="s">
        <v>309</v>
      </c>
      <c r="C13" s="164" t="s">
        <v>294</v>
      </c>
      <c r="D13" s="158">
        <v>5015352</v>
      </c>
    </row>
    <row r="14" spans="1:5" ht="32.25" customHeight="1" x14ac:dyDescent="0.3">
      <c r="A14" s="164" t="s">
        <v>119</v>
      </c>
      <c r="B14" s="173" t="s">
        <v>310</v>
      </c>
      <c r="C14" s="164" t="s">
        <v>294</v>
      </c>
      <c r="D14" s="158">
        <v>4839569</v>
      </c>
    </row>
    <row r="15" spans="1:5" ht="31.5" customHeight="1" x14ac:dyDescent="0.3">
      <c r="A15" s="194" t="s">
        <v>121</v>
      </c>
      <c r="B15" s="173" t="s">
        <v>311</v>
      </c>
      <c r="C15" s="164" t="s">
        <v>294</v>
      </c>
      <c r="D15" s="158">
        <v>4761811</v>
      </c>
    </row>
    <row r="16" spans="1:5" ht="30" customHeight="1" x14ac:dyDescent="0.3">
      <c r="A16" s="194"/>
      <c r="B16" s="173" t="s">
        <v>312</v>
      </c>
      <c r="C16" s="164" t="s">
        <v>294</v>
      </c>
      <c r="D16" s="158">
        <v>3853447</v>
      </c>
    </row>
    <row r="17" spans="1:4" s="160" customFormat="1" ht="21.75" customHeight="1" x14ac:dyDescent="0.3">
      <c r="A17" s="194"/>
      <c r="B17" s="173" t="s">
        <v>313</v>
      </c>
      <c r="C17" s="164" t="s">
        <v>294</v>
      </c>
      <c r="D17" s="158">
        <v>4026109</v>
      </c>
    </row>
    <row r="18" spans="1:4" s="160" customFormat="1" ht="33" customHeight="1" x14ac:dyDescent="0.3">
      <c r="A18" s="164" t="s">
        <v>125</v>
      </c>
      <c r="B18" s="173" t="s">
        <v>314</v>
      </c>
      <c r="C18" s="164" t="s">
        <v>294</v>
      </c>
      <c r="D18" s="158">
        <v>3437774</v>
      </c>
    </row>
    <row r="19" spans="1:4" ht="27" customHeight="1" x14ac:dyDescent="0.3">
      <c r="A19" s="164" t="s">
        <v>128</v>
      </c>
      <c r="B19" s="173" t="s">
        <v>315</v>
      </c>
      <c r="C19" s="164" t="s">
        <v>294</v>
      </c>
      <c r="D19" s="158">
        <v>2400170</v>
      </c>
    </row>
    <row r="20" spans="1:4" ht="32.25" customHeight="1" x14ac:dyDescent="0.3">
      <c r="A20" s="164" t="s">
        <v>85</v>
      </c>
      <c r="B20" s="173" t="s">
        <v>316</v>
      </c>
      <c r="C20" s="164" t="s">
        <v>294</v>
      </c>
      <c r="D20" s="158">
        <v>1380488</v>
      </c>
    </row>
    <row r="21" spans="1:4" ht="30" customHeight="1" x14ac:dyDescent="0.3">
      <c r="A21" s="163" t="s">
        <v>131</v>
      </c>
      <c r="B21" s="168" t="s">
        <v>317</v>
      </c>
      <c r="C21" s="164"/>
      <c r="D21" s="158"/>
    </row>
    <row r="22" spans="1:4" ht="27.75" customHeight="1" x14ac:dyDescent="0.3">
      <c r="A22" s="194" t="s">
        <v>133</v>
      </c>
      <c r="B22" s="173" t="s">
        <v>318</v>
      </c>
      <c r="C22" s="164" t="s">
        <v>294</v>
      </c>
      <c r="D22" s="158">
        <v>1124372</v>
      </c>
    </row>
    <row r="23" spans="1:4" ht="21.75" customHeight="1" x14ac:dyDescent="0.3">
      <c r="A23" s="194"/>
      <c r="B23" s="173" t="s">
        <v>319</v>
      </c>
      <c r="C23" s="164" t="s">
        <v>294</v>
      </c>
      <c r="D23" s="158">
        <v>1047107</v>
      </c>
    </row>
    <row r="24" spans="1:4" ht="21.75" customHeight="1" x14ac:dyDescent="0.3">
      <c r="A24" s="194"/>
      <c r="B24" s="173" t="s">
        <v>320</v>
      </c>
      <c r="C24" s="164" t="s">
        <v>294</v>
      </c>
      <c r="D24" s="158">
        <v>948811</v>
      </c>
    </row>
    <row r="25" spans="1:4" ht="30.75" customHeight="1" x14ac:dyDescent="0.3">
      <c r="A25" s="164" t="s">
        <v>137</v>
      </c>
      <c r="B25" s="173" t="s">
        <v>321</v>
      </c>
      <c r="C25" s="164" t="s">
        <v>294</v>
      </c>
      <c r="D25" s="158">
        <v>856811</v>
      </c>
    </row>
    <row r="26" spans="1:4" ht="27.75" customHeight="1" x14ac:dyDescent="0.3">
      <c r="A26" s="164" t="s">
        <v>74</v>
      </c>
      <c r="B26" s="168" t="s">
        <v>323</v>
      </c>
      <c r="C26" s="165"/>
      <c r="D26" s="173"/>
    </row>
    <row r="27" spans="1:4" ht="27" customHeight="1" x14ac:dyDescent="0.3">
      <c r="A27" s="163" t="s">
        <v>75</v>
      </c>
      <c r="B27" s="175" t="s">
        <v>296</v>
      </c>
      <c r="C27" s="165"/>
      <c r="D27" s="173"/>
    </row>
    <row r="28" spans="1:4" ht="21.75" customHeight="1" x14ac:dyDescent="0.3">
      <c r="A28" s="194" t="s">
        <v>107</v>
      </c>
      <c r="B28" s="176" t="s">
        <v>298</v>
      </c>
      <c r="C28" s="164" t="s">
        <v>294</v>
      </c>
      <c r="D28" s="177">
        <v>5963439</v>
      </c>
    </row>
    <row r="29" spans="1:4" ht="21.75" customHeight="1" x14ac:dyDescent="0.3">
      <c r="A29" s="194"/>
      <c r="B29" s="176" t="s">
        <v>299</v>
      </c>
      <c r="C29" s="164" t="s">
        <v>294</v>
      </c>
      <c r="D29" s="177">
        <v>5630439</v>
      </c>
    </row>
    <row r="30" spans="1:4" ht="28.5" customHeight="1" x14ac:dyDescent="0.3">
      <c r="A30" s="163" t="s">
        <v>77</v>
      </c>
      <c r="B30" s="175" t="s">
        <v>295</v>
      </c>
      <c r="C30" s="164"/>
      <c r="D30" s="177"/>
    </row>
    <row r="31" spans="1:4" ht="33" customHeight="1" x14ac:dyDescent="0.3">
      <c r="A31" s="164" t="s">
        <v>119</v>
      </c>
      <c r="B31" s="176" t="s">
        <v>120</v>
      </c>
      <c r="C31" s="164" t="s">
        <v>294</v>
      </c>
      <c r="D31" s="177">
        <v>4676000</v>
      </c>
    </row>
    <row r="32" spans="1:4" ht="21.75" customHeight="1" x14ac:dyDescent="0.3">
      <c r="A32" s="194" t="s">
        <v>121</v>
      </c>
      <c r="B32" s="176" t="s">
        <v>300</v>
      </c>
      <c r="C32" s="164" t="s">
        <v>294</v>
      </c>
      <c r="D32" s="177">
        <v>4692439</v>
      </c>
    </row>
    <row r="33" spans="1:5" ht="21.75" customHeight="1" x14ac:dyDescent="0.3">
      <c r="A33" s="194"/>
      <c r="B33" s="176" t="s">
        <v>178</v>
      </c>
      <c r="C33" s="164" t="s">
        <v>294</v>
      </c>
      <c r="D33" s="177">
        <v>4457439</v>
      </c>
    </row>
    <row r="34" spans="1:5" ht="21.75" customHeight="1" x14ac:dyDescent="0.3">
      <c r="A34" s="194"/>
      <c r="B34" s="176" t="s">
        <v>180</v>
      </c>
      <c r="C34" s="164" t="s">
        <v>294</v>
      </c>
      <c r="D34" s="177">
        <v>3974439</v>
      </c>
    </row>
    <row r="35" spans="1:5" ht="28.5" customHeight="1" x14ac:dyDescent="0.3">
      <c r="A35" s="164" t="s">
        <v>125</v>
      </c>
      <c r="B35" s="176" t="s">
        <v>301</v>
      </c>
      <c r="C35" s="164" t="s">
        <v>294</v>
      </c>
      <c r="D35" s="177">
        <v>3400388</v>
      </c>
    </row>
    <row r="36" spans="1:5" ht="28.5" customHeight="1" x14ac:dyDescent="0.3">
      <c r="A36" s="164" t="s">
        <v>85</v>
      </c>
      <c r="B36" s="176" t="s">
        <v>302</v>
      </c>
      <c r="C36" s="164" t="s">
        <v>294</v>
      </c>
      <c r="D36" s="177">
        <v>1398439</v>
      </c>
    </row>
    <row r="37" spans="1:5" ht="33.75" customHeight="1" x14ac:dyDescent="0.3">
      <c r="A37" s="163" t="s">
        <v>131</v>
      </c>
      <c r="B37" s="175" t="s">
        <v>219</v>
      </c>
      <c r="C37" s="164"/>
      <c r="D37" s="177"/>
    </row>
    <row r="38" spans="1:5" ht="32.25" customHeight="1" x14ac:dyDescent="0.3">
      <c r="A38" s="164" t="s">
        <v>133</v>
      </c>
      <c r="B38" s="176" t="s">
        <v>136</v>
      </c>
      <c r="C38" s="171" t="s">
        <v>294</v>
      </c>
      <c r="D38" s="178">
        <v>909439</v>
      </c>
    </row>
    <row r="39" spans="1:5" ht="32.25" customHeight="1" x14ac:dyDescent="0.3">
      <c r="A39" s="164" t="s">
        <v>137</v>
      </c>
      <c r="B39" s="176" t="s">
        <v>138</v>
      </c>
      <c r="C39" s="164" t="s">
        <v>294</v>
      </c>
      <c r="D39" s="177">
        <v>817439</v>
      </c>
    </row>
    <row r="40" spans="1:5" ht="30.75" customHeight="1" x14ac:dyDescent="0.3">
      <c r="A40" s="179" t="s">
        <v>139</v>
      </c>
      <c r="B40" s="180" t="s">
        <v>297</v>
      </c>
      <c r="C40" s="181" t="s">
        <v>294</v>
      </c>
      <c r="D40" s="182">
        <v>1894775</v>
      </c>
    </row>
    <row r="41" spans="1:5" ht="24.75" customHeight="1" x14ac:dyDescent="0.3">
      <c r="A41" s="163" t="s">
        <v>30</v>
      </c>
      <c r="B41" s="168" t="s">
        <v>288</v>
      </c>
      <c r="C41" s="167"/>
      <c r="D41" s="168"/>
      <c r="E41" s="190"/>
    </row>
    <row r="42" spans="1:5" s="183" customFormat="1" ht="24.75" customHeight="1" x14ac:dyDescent="0.3">
      <c r="A42" s="164" t="s">
        <v>43</v>
      </c>
      <c r="B42" s="173" t="s">
        <v>324</v>
      </c>
      <c r="C42" s="165" t="s">
        <v>325</v>
      </c>
      <c r="D42" s="177">
        <v>127300</v>
      </c>
      <c r="E42" s="190"/>
    </row>
    <row r="43" spans="1:5" ht="24.75" customHeight="1" x14ac:dyDescent="0.3">
      <c r="A43" s="163" t="s">
        <v>250</v>
      </c>
      <c r="B43" s="168" t="s">
        <v>326</v>
      </c>
      <c r="C43" s="167"/>
      <c r="D43" s="168"/>
      <c r="E43" s="190"/>
    </row>
    <row r="44" spans="1:5" ht="24.75" customHeight="1" x14ac:dyDescent="0.3">
      <c r="A44" s="164" t="s">
        <v>252</v>
      </c>
      <c r="B44" s="173" t="s">
        <v>253</v>
      </c>
      <c r="C44" s="165" t="s">
        <v>325</v>
      </c>
      <c r="D44" s="177">
        <v>10461</v>
      </c>
      <c r="E44" s="190"/>
    </row>
    <row r="45" spans="1:5" ht="24.75" customHeight="1" x14ac:dyDescent="0.3">
      <c r="A45" s="184" t="s">
        <v>255</v>
      </c>
      <c r="B45" s="185" t="s">
        <v>327</v>
      </c>
      <c r="C45" s="186" t="s">
        <v>325</v>
      </c>
      <c r="D45" s="187">
        <v>11826</v>
      </c>
      <c r="E45" s="190"/>
    </row>
  </sheetData>
  <mergeCells count="11">
    <mergeCell ref="E41:E45"/>
    <mergeCell ref="A1:D1"/>
    <mergeCell ref="A2:D2"/>
    <mergeCell ref="A3:B4"/>
    <mergeCell ref="C3:C4"/>
    <mergeCell ref="D3:D4"/>
    <mergeCell ref="A9:A10"/>
    <mergeCell ref="A15:A17"/>
    <mergeCell ref="A22:A24"/>
    <mergeCell ref="A28:A29"/>
    <mergeCell ref="A32:A34"/>
  </mergeCells>
  <conditionalFormatting sqref="A8">
    <cfRule type="duplicateValues" dxfId="16" priority="16"/>
  </conditionalFormatting>
  <conditionalFormatting sqref="A12">
    <cfRule type="duplicateValues" dxfId="15" priority="15"/>
  </conditionalFormatting>
  <conditionalFormatting sqref="A13">
    <cfRule type="duplicateValues" dxfId="14" priority="14"/>
  </conditionalFormatting>
  <conditionalFormatting sqref="A14">
    <cfRule type="duplicateValues" dxfId="13" priority="13"/>
  </conditionalFormatting>
  <conditionalFormatting sqref="A15">
    <cfRule type="duplicateValues" dxfId="12" priority="12"/>
  </conditionalFormatting>
  <conditionalFormatting sqref="A18">
    <cfRule type="duplicateValues" dxfId="11" priority="11"/>
  </conditionalFormatting>
  <conditionalFormatting sqref="A19">
    <cfRule type="duplicateValues" dxfId="10" priority="10"/>
  </conditionalFormatting>
  <conditionalFormatting sqref="A20">
    <cfRule type="duplicateValues" dxfId="9" priority="9"/>
  </conditionalFormatting>
  <conditionalFormatting sqref="A21">
    <cfRule type="duplicateValues" dxfId="8" priority="8"/>
  </conditionalFormatting>
  <conditionalFormatting sqref="A27">
    <cfRule type="duplicateValues" dxfId="7" priority="7"/>
  </conditionalFormatting>
  <conditionalFormatting sqref="A30">
    <cfRule type="duplicateValues" dxfId="6" priority="6"/>
  </conditionalFormatting>
  <conditionalFormatting sqref="A31">
    <cfRule type="duplicateValues" dxfId="5" priority="5"/>
  </conditionalFormatting>
  <conditionalFormatting sqref="A32">
    <cfRule type="duplicateValues" dxfId="4" priority="4"/>
  </conditionalFormatting>
  <conditionalFormatting sqref="A35">
    <cfRule type="duplicateValues" dxfId="3" priority="2"/>
  </conditionalFormatting>
  <conditionalFormatting sqref="A36">
    <cfRule type="duplicateValues" dxfId="2" priority="3"/>
  </conditionalFormatting>
  <conditionalFormatting sqref="A37">
    <cfRule type="duplicateValues" dxfId="1" priority="1"/>
  </conditionalFormatting>
  <conditionalFormatting sqref="A7:C7 B8:B25 B6:C6">
    <cfRule type="duplicateValues" dxfId="0" priority="18"/>
  </conditionalFormatting>
  <pageMargins left="0.88307086599999995" right="0.35748031496062999" top="0.84055118100000004" bottom="0.60433070899999997" header="0.118110236220472" footer="0.118110236220472"/>
  <pageSetup paperSize="9" scale="97"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0"/>
  <sheetViews>
    <sheetView view="pageBreakPreview" zoomScaleNormal="75" zoomScaleSheetLayoutView="100" workbookViewId="0">
      <selection activeCell="H4" sqref="H4:H5"/>
    </sheetView>
  </sheetViews>
  <sheetFormatPr defaultColWidth="8.88671875" defaultRowHeight="18.75" x14ac:dyDescent="0.3"/>
  <cols>
    <col min="1" max="1" width="8.21875" style="140" customWidth="1"/>
    <col min="2" max="2" width="18.44140625" style="3" customWidth="1"/>
    <col min="3" max="3" width="7.77734375" style="141" customWidth="1"/>
    <col min="4" max="4" width="23.44140625" style="3" hidden="1" customWidth="1"/>
    <col min="5" max="5" width="9.21875" style="8" hidden="1" customWidth="1"/>
    <col min="6" max="6" width="8.21875" style="142" customWidth="1"/>
    <col min="7" max="7" width="8.77734375" style="142" customWidth="1"/>
    <col min="8" max="8" width="9.44140625" style="150" customWidth="1"/>
    <col min="9" max="9" width="9.6640625" style="149" customWidth="1"/>
    <col min="10" max="10" width="7.6640625" style="145" customWidth="1"/>
    <col min="11" max="11" width="27" style="146" customWidth="1"/>
    <col min="12" max="12" width="8.5546875" style="1" bestFit="1" customWidth="1"/>
    <col min="13" max="13" width="13.6640625" style="2" customWidth="1"/>
    <col min="14" max="14" width="3.21875" style="2" bestFit="1" customWidth="1"/>
    <col min="15" max="15" width="15.77734375" style="2" customWidth="1"/>
    <col min="16" max="16" width="6.109375" style="2" bestFit="1" customWidth="1"/>
    <col min="17" max="16384" width="8.88671875" style="3"/>
  </cols>
  <sheetData>
    <row r="1" spans="1:16" ht="27.2" customHeight="1" x14ac:dyDescent="0.3">
      <c r="A1" s="200" t="s">
        <v>272</v>
      </c>
      <c r="B1" s="200"/>
      <c r="C1" s="200"/>
      <c r="D1" s="200"/>
      <c r="E1" s="200"/>
      <c r="F1" s="200"/>
      <c r="G1" s="200"/>
      <c r="H1" s="200"/>
      <c r="I1" s="200"/>
      <c r="J1" s="200"/>
      <c r="K1" s="200"/>
    </row>
    <row r="2" spans="1:16" x14ac:dyDescent="0.3">
      <c r="A2" s="201" t="s">
        <v>273</v>
      </c>
      <c r="B2" s="201"/>
      <c r="C2" s="201"/>
      <c r="D2" s="201"/>
      <c r="E2" s="201"/>
      <c r="F2" s="201"/>
      <c r="G2" s="201"/>
      <c r="H2" s="201"/>
      <c r="I2" s="201"/>
      <c r="J2" s="201"/>
      <c r="K2" s="201"/>
    </row>
    <row r="3" spans="1:16" x14ac:dyDescent="0.3">
      <c r="A3" s="4"/>
      <c r="B3" s="5"/>
      <c r="C3" s="6"/>
      <c r="D3" s="7"/>
      <c r="F3" s="9"/>
      <c r="G3" s="9"/>
      <c r="H3" s="10"/>
      <c r="I3" s="11"/>
      <c r="J3" s="12"/>
      <c r="K3" s="13"/>
    </row>
    <row r="4" spans="1:16" ht="62.85" customHeight="1" x14ac:dyDescent="0.3">
      <c r="A4" s="195" t="s">
        <v>0</v>
      </c>
      <c r="B4" s="195"/>
      <c r="C4" s="195" t="s">
        <v>1</v>
      </c>
      <c r="D4" s="195" t="s">
        <v>2</v>
      </c>
      <c r="E4" s="202" t="s">
        <v>3</v>
      </c>
      <c r="F4" s="195" t="s">
        <v>4</v>
      </c>
      <c r="G4" s="195"/>
      <c r="H4" s="195" t="s">
        <v>274</v>
      </c>
      <c r="I4" s="195" t="s">
        <v>275</v>
      </c>
      <c r="J4" s="195" t="s">
        <v>276</v>
      </c>
      <c r="K4" s="195" t="s">
        <v>5</v>
      </c>
      <c r="L4" s="14"/>
      <c r="M4" s="15"/>
      <c r="N4" s="15"/>
      <c r="O4" s="15"/>
      <c r="P4" s="15"/>
    </row>
    <row r="5" spans="1:16" ht="51" customHeight="1" x14ac:dyDescent="0.3">
      <c r="A5" s="195"/>
      <c r="B5" s="195"/>
      <c r="C5" s="195"/>
      <c r="D5" s="195"/>
      <c r="E5" s="202"/>
      <c r="F5" s="16" t="s">
        <v>6</v>
      </c>
      <c r="G5" s="16" t="s">
        <v>7</v>
      </c>
      <c r="H5" s="195"/>
      <c r="I5" s="195"/>
      <c r="J5" s="195"/>
      <c r="K5" s="195"/>
      <c r="L5" s="14"/>
      <c r="M5" s="15"/>
      <c r="N5" s="15"/>
      <c r="O5" s="15"/>
      <c r="P5" s="15"/>
    </row>
    <row r="6" spans="1:16" s="21" customFormat="1" ht="23.1" customHeight="1" x14ac:dyDescent="0.3">
      <c r="A6" s="17" t="s">
        <v>8</v>
      </c>
      <c r="B6" s="18" t="s">
        <v>9</v>
      </c>
      <c r="C6" s="17" t="s">
        <v>10</v>
      </c>
      <c r="D6" s="17">
        <v>1</v>
      </c>
      <c r="E6" s="17">
        <v>2</v>
      </c>
      <c r="F6" s="17">
        <v>1</v>
      </c>
      <c r="G6" s="17">
        <v>2</v>
      </c>
      <c r="H6" s="17">
        <v>3</v>
      </c>
      <c r="I6" s="19">
        <v>4</v>
      </c>
      <c r="J6" s="17" t="s">
        <v>11</v>
      </c>
      <c r="K6" s="17">
        <v>6</v>
      </c>
      <c r="L6" s="14"/>
      <c r="M6" s="20"/>
      <c r="N6" s="20"/>
      <c r="O6" s="20"/>
      <c r="P6" s="20"/>
    </row>
    <row r="7" spans="1:16" x14ac:dyDescent="0.3">
      <c r="A7" s="16" t="s">
        <v>12</v>
      </c>
      <c r="B7" s="22" t="s">
        <v>13</v>
      </c>
      <c r="C7" s="16"/>
      <c r="D7" s="23"/>
      <c r="E7" s="24"/>
      <c r="F7" s="25"/>
      <c r="G7" s="25"/>
      <c r="H7" s="26"/>
      <c r="I7" s="27"/>
      <c r="J7" s="26"/>
      <c r="K7" s="25"/>
      <c r="L7" s="14"/>
      <c r="M7" s="15"/>
      <c r="N7" s="15"/>
      <c r="O7" s="15"/>
      <c r="P7" s="15"/>
    </row>
    <row r="8" spans="1:16" ht="28.5" x14ac:dyDescent="0.3">
      <c r="A8" s="28" t="s">
        <v>14</v>
      </c>
      <c r="B8" s="29" t="s">
        <v>15</v>
      </c>
      <c r="C8" s="16"/>
      <c r="D8" s="23"/>
      <c r="E8" s="30"/>
      <c r="F8" s="31"/>
      <c r="G8" s="31"/>
      <c r="H8" s="40"/>
      <c r="I8" s="32"/>
      <c r="J8" s="18"/>
      <c r="K8" s="33"/>
      <c r="L8" s="14"/>
      <c r="M8" s="15"/>
      <c r="N8" s="15"/>
      <c r="O8" s="15"/>
      <c r="P8" s="15"/>
    </row>
    <row r="9" spans="1:16" ht="48" customHeight="1" x14ac:dyDescent="0.3">
      <c r="A9" s="28" t="s">
        <v>16</v>
      </c>
      <c r="B9" s="29" t="s">
        <v>17</v>
      </c>
      <c r="C9" s="34" t="s">
        <v>18</v>
      </c>
      <c r="D9" s="17" t="s">
        <v>19</v>
      </c>
      <c r="E9" s="30">
        <v>23000</v>
      </c>
      <c r="F9" s="35">
        <v>27000</v>
      </c>
      <c r="G9" s="26">
        <v>70000</v>
      </c>
      <c r="H9" s="36">
        <v>49000</v>
      </c>
      <c r="I9" s="37">
        <v>51000</v>
      </c>
      <c r="J9" s="36">
        <f>I9-H9</f>
        <v>2000</v>
      </c>
      <c r="K9" s="42" t="s">
        <v>28</v>
      </c>
      <c r="L9" s="14"/>
      <c r="M9" s="38"/>
      <c r="N9" s="15"/>
      <c r="O9" s="39"/>
      <c r="P9" s="15"/>
    </row>
    <row r="10" spans="1:16" ht="78" customHeight="1" x14ac:dyDescent="0.3">
      <c r="A10" s="43"/>
      <c r="B10" s="48" t="s">
        <v>20</v>
      </c>
      <c r="C10" s="34"/>
      <c r="D10" s="17"/>
      <c r="E10" s="30"/>
      <c r="F10" s="35"/>
      <c r="G10" s="26"/>
      <c r="H10" s="36">
        <v>49000</v>
      </c>
      <c r="I10" s="37">
        <v>51000</v>
      </c>
      <c r="J10" s="36">
        <f t="shared" ref="J10:J23" si="0">I10-H10</f>
        <v>2000</v>
      </c>
      <c r="K10" s="151" t="s">
        <v>277</v>
      </c>
      <c r="L10" s="14"/>
      <c r="M10" s="38"/>
      <c r="N10" s="15"/>
      <c r="O10" s="39"/>
      <c r="P10" s="15"/>
    </row>
    <row r="11" spans="1:16" hidden="1" x14ac:dyDescent="0.3">
      <c r="A11" s="28" t="s">
        <v>21</v>
      </c>
      <c r="B11" s="29" t="s">
        <v>22</v>
      </c>
      <c r="C11" s="34"/>
      <c r="D11" s="23"/>
      <c r="E11" s="30"/>
      <c r="F11" s="26"/>
      <c r="G11" s="26"/>
      <c r="H11" s="40"/>
      <c r="I11" s="41"/>
      <c r="J11" s="36"/>
      <c r="K11" s="42"/>
      <c r="L11" s="14"/>
      <c r="M11" s="15"/>
      <c r="N11" s="15"/>
      <c r="O11" s="15"/>
      <c r="P11" s="15"/>
    </row>
    <row r="12" spans="1:16" hidden="1" x14ac:dyDescent="0.3">
      <c r="A12" s="28" t="s">
        <v>23</v>
      </c>
      <c r="B12" s="28" t="s">
        <v>24</v>
      </c>
      <c r="C12" s="34"/>
      <c r="D12" s="23"/>
      <c r="E12" s="30"/>
      <c r="F12" s="26"/>
      <c r="G12" s="26"/>
      <c r="H12" s="40"/>
      <c r="I12" s="41"/>
      <c r="J12" s="36"/>
      <c r="K12" s="42"/>
      <c r="L12" s="14"/>
      <c r="M12" s="15"/>
      <c r="N12" s="15"/>
      <c r="O12" s="15"/>
      <c r="P12" s="15"/>
    </row>
    <row r="13" spans="1:16" ht="28.5" hidden="1" x14ac:dyDescent="0.3">
      <c r="A13" s="28" t="s">
        <v>25</v>
      </c>
      <c r="B13" s="28" t="s">
        <v>26</v>
      </c>
      <c r="C13" s="34" t="s">
        <v>18</v>
      </c>
      <c r="D13" s="23"/>
      <c r="E13" s="30"/>
      <c r="F13" s="26">
        <v>90000</v>
      </c>
      <c r="G13" s="26">
        <v>240000</v>
      </c>
      <c r="H13" s="40"/>
      <c r="I13" s="41"/>
      <c r="J13" s="36"/>
      <c r="K13" s="42"/>
      <c r="L13" s="14"/>
      <c r="M13" s="15"/>
      <c r="N13" s="15"/>
      <c r="O13" s="15"/>
      <c r="P13" s="15"/>
    </row>
    <row r="14" spans="1:16" ht="27" hidden="1" customHeight="1" x14ac:dyDescent="0.3">
      <c r="A14" s="28"/>
      <c r="B14" s="43" t="s">
        <v>27</v>
      </c>
      <c r="C14" s="34" t="s">
        <v>18</v>
      </c>
      <c r="D14" s="23"/>
      <c r="E14" s="30"/>
      <c r="F14" s="26">
        <v>90000</v>
      </c>
      <c r="G14" s="26">
        <v>240000</v>
      </c>
      <c r="H14" s="42">
        <v>113000</v>
      </c>
      <c r="I14" s="119"/>
      <c r="J14" s="36"/>
      <c r="K14" s="196" t="s">
        <v>28</v>
      </c>
      <c r="L14" s="14"/>
      <c r="M14" s="15"/>
      <c r="N14" s="15"/>
      <c r="O14" s="15"/>
      <c r="P14" s="15"/>
    </row>
    <row r="15" spans="1:16" ht="18" hidden="1" customHeight="1" x14ac:dyDescent="0.3">
      <c r="A15" s="28"/>
      <c r="B15" s="43" t="s">
        <v>29</v>
      </c>
      <c r="C15" s="34" t="s">
        <v>18</v>
      </c>
      <c r="D15" s="23"/>
      <c r="E15" s="30"/>
      <c r="F15" s="26">
        <v>90000</v>
      </c>
      <c r="G15" s="26">
        <v>240000</v>
      </c>
      <c r="H15" s="42">
        <v>170000</v>
      </c>
      <c r="I15" s="3"/>
      <c r="J15" s="36"/>
      <c r="K15" s="196"/>
      <c r="L15" s="14"/>
      <c r="M15" s="15"/>
      <c r="N15" s="15"/>
      <c r="O15" s="15"/>
      <c r="P15" s="15"/>
    </row>
    <row r="16" spans="1:16" ht="18" customHeight="1" x14ac:dyDescent="0.3">
      <c r="A16" s="28" t="s">
        <v>21</v>
      </c>
      <c r="B16" s="28" t="s">
        <v>22</v>
      </c>
      <c r="C16" s="34"/>
      <c r="D16" s="23"/>
      <c r="E16" s="30"/>
      <c r="F16" s="26"/>
      <c r="G16" s="26"/>
      <c r="H16" s="42"/>
      <c r="I16" s="3"/>
      <c r="J16" s="36"/>
      <c r="K16" s="72"/>
      <c r="L16" s="14"/>
      <c r="M16" s="15"/>
      <c r="N16" s="15"/>
      <c r="O16" s="15"/>
      <c r="P16" s="15"/>
    </row>
    <row r="17" spans="1:16" x14ac:dyDescent="0.3">
      <c r="A17" s="73" t="s">
        <v>30</v>
      </c>
      <c r="B17" s="73" t="s">
        <v>288</v>
      </c>
      <c r="C17" s="34"/>
      <c r="D17" s="23"/>
      <c r="E17" s="30"/>
      <c r="F17" s="26"/>
      <c r="G17" s="26"/>
      <c r="H17" s="44"/>
      <c r="I17" s="45"/>
      <c r="J17" s="36"/>
      <c r="K17" s="25"/>
      <c r="L17" s="47"/>
      <c r="M17" s="15"/>
      <c r="N17" s="15"/>
      <c r="O17" s="15"/>
      <c r="P17" s="15"/>
    </row>
    <row r="18" spans="1:16" ht="31.15" customHeight="1" x14ac:dyDescent="0.3">
      <c r="A18" s="43" t="s">
        <v>31</v>
      </c>
      <c r="B18" s="48" t="s">
        <v>32</v>
      </c>
      <c r="C18" s="34"/>
      <c r="D18" s="23"/>
      <c r="E18" s="30"/>
      <c r="F18" s="26"/>
      <c r="G18" s="26"/>
      <c r="H18" s="40"/>
      <c r="I18" s="27"/>
      <c r="J18" s="36"/>
      <c r="K18" s="25"/>
      <c r="L18" s="14"/>
      <c r="M18" s="15"/>
      <c r="N18" s="15"/>
      <c r="O18" s="15"/>
      <c r="P18" s="15"/>
    </row>
    <row r="19" spans="1:16" ht="54" customHeight="1" x14ac:dyDescent="0.3">
      <c r="A19" s="49" t="s">
        <v>33</v>
      </c>
      <c r="B19" s="48" t="s">
        <v>34</v>
      </c>
      <c r="C19" s="34" t="s">
        <v>18</v>
      </c>
      <c r="D19" s="50" t="s">
        <v>35</v>
      </c>
      <c r="E19" s="30"/>
      <c r="F19" s="26">
        <v>70000</v>
      </c>
      <c r="G19" s="26">
        <v>100000</v>
      </c>
      <c r="H19" s="36">
        <v>77000</v>
      </c>
      <c r="I19" s="27">
        <v>77000</v>
      </c>
      <c r="J19" s="36">
        <f t="shared" si="0"/>
        <v>0</v>
      </c>
      <c r="K19" s="67" t="s">
        <v>28</v>
      </c>
      <c r="L19" s="14"/>
      <c r="M19" s="51"/>
      <c r="N19" s="15"/>
      <c r="O19" s="39"/>
      <c r="P19" s="15"/>
    </row>
    <row r="20" spans="1:16" ht="27" customHeight="1" x14ac:dyDescent="0.3">
      <c r="A20" s="49" t="s">
        <v>36</v>
      </c>
      <c r="B20" s="48" t="s">
        <v>37</v>
      </c>
      <c r="C20" s="34" t="s">
        <v>18</v>
      </c>
      <c r="D20" s="17" t="s">
        <v>19</v>
      </c>
      <c r="E20" s="30" t="e">
        <f>O20/M20</f>
        <v>#DIV/0!</v>
      </c>
      <c r="F20" s="26">
        <v>77000</v>
      </c>
      <c r="G20" s="26">
        <v>150000</v>
      </c>
      <c r="H20" s="26">
        <v>117000</v>
      </c>
      <c r="I20" s="27">
        <v>130400</v>
      </c>
      <c r="J20" s="36">
        <f t="shared" si="0"/>
        <v>13400</v>
      </c>
      <c r="K20" s="197" t="s">
        <v>28</v>
      </c>
      <c r="L20" s="14"/>
      <c r="M20" s="51"/>
      <c r="N20" s="15"/>
      <c r="O20" s="39"/>
      <c r="P20" s="15"/>
    </row>
    <row r="21" spans="1:16" ht="42.75" customHeight="1" x14ac:dyDescent="0.3">
      <c r="A21" s="52" t="s">
        <v>38</v>
      </c>
      <c r="B21" s="43" t="s">
        <v>39</v>
      </c>
      <c r="C21" s="34" t="s">
        <v>18</v>
      </c>
      <c r="D21" s="49"/>
      <c r="E21" s="30">
        <f>L21</f>
        <v>0</v>
      </c>
      <c r="F21" s="199" t="s">
        <v>40</v>
      </c>
      <c r="G21" s="199"/>
      <c r="H21" s="26">
        <v>81800</v>
      </c>
      <c r="I21" s="27">
        <v>86500</v>
      </c>
      <c r="J21" s="36">
        <f t="shared" si="0"/>
        <v>4700</v>
      </c>
      <c r="K21" s="198"/>
      <c r="L21" s="14"/>
      <c r="M21" s="51"/>
      <c r="N21" s="15"/>
      <c r="O21" s="38"/>
      <c r="P21" s="15"/>
    </row>
    <row r="22" spans="1:16" ht="26.25" customHeight="1" x14ac:dyDescent="0.3">
      <c r="A22" s="49" t="s">
        <v>41</v>
      </c>
      <c r="B22" s="43" t="s">
        <v>42</v>
      </c>
      <c r="C22" s="34" t="s">
        <v>18</v>
      </c>
      <c r="D22" s="49"/>
      <c r="E22" s="30">
        <f>L22</f>
        <v>0</v>
      </c>
      <c r="F22" s="35">
        <v>90000</v>
      </c>
      <c r="G22" s="26">
        <v>240000</v>
      </c>
      <c r="H22" s="26">
        <v>128000</v>
      </c>
      <c r="I22" s="27">
        <v>133300</v>
      </c>
      <c r="J22" s="36">
        <f t="shared" si="0"/>
        <v>5300</v>
      </c>
      <c r="K22" s="199" t="s">
        <v>28</v>
      </c>
      <c r="L22" s="14"/>
      <c r="M22" s="54"/>
      <c r="N22" s="15"/>
      <c r="O22" s="55"/>
      <c r="P22" s="15"/>
    </row>
    <row r="23" spans="1:16" ht="30" customHeight="1" x14ac:dyDescent="0.3">
      <c r="A23" s="49" t="s">
        <v>43</v>
      </c>
      <c r="B23" s="43" t="s">
        <v>44</v>
      </c>
      <c r="C23" s="34" t="s">
        <v>18</v>
      </c>
      <c r="D23" s="49"/>
      <c r="E23" s="30">
        <f>L23</f>
        <v>0</v>
      </c>
      <c r="F23" s="26">
        <v>60000</v>
      </c>
      <c r="G23" s="26">
        <v>100000</v>
      </c>
      <c r="H23" s="26">
        <v>76000</v>
      </c>
      <c r="I23" s="27">
        <v>105400</v>
      </c>
      <c r="J23" s="36">
        <f t="shared" si="0"/>
        <v>29400</v>
      </c>
      <c r="K23" s="199"/>
      <c r="L23" s="14"/>
      <c r="M23" s="54"/>
      <c r="N23" s="15"/>
      <c r="O23" s="55"/>
      <c r="P23" s="15"/>
    </row>
    <row r="24" spans="1:16" ht="28.5" customHeight="1" x14ac:dyDescent="0.3">
      <c r="A24" s="28" t="s">
        <v>45</v>
      </c>
      <c r="B24" s="29" t="s">
        <v>46</v>
      </c>
      <c r="C24" s="34"/>
      <c r="D24" s="60"/>
      <c r="E24" s="24"/>
      <c r="F24" s="26"/>
      <c r="G24" s="26"/>
      <c r="H24" s="40"/>
      <c r="I24" s="27"/>
      <c r="J24" s="26"/>
      <c r="K24" s="61"/>
      <c r="L24" s="14"/>
      <c r="M24" s="15"/>
      <c r="N24" s="15"/>
      <c r="O24" s="15"/>
      <c r="P24" s="15"/>
    </row>
    <row r="25" spans="1:16" s="5" customFormat="1" ht="82.5" customHeight="1" x14ac:dyDescent="0.3">
      <c r="A25" s="73" t="s">
        <v>47</v>
      </c>
      <c r="B25" s="75" t="s">
        <v>48</v>
      </c>
      <c r="C25" s="34" t="s">
        <v>289</v>
      </c>
      <c r="D25" s="17" t="s">
        <v>49</v>
      </c>
      <c r="E25" s="62">
        <v>-54336</v>
      </c>
      <c r="F25" s="26">
        <v>63000</v>
      </c>
      <c r="G25" s="26">
        <v>90000</v>
      </c>
      <c r="H25" s="36">
        <v>63000</v>
      </c>
      <c r="I25" s="27">
        <f>H25</f>
        <v>63000</v>
      </c>
      <c r="J25" s="36">
        <f>I25-H25</f>
        <v>0</v>
      </c>
      <c r="K25" s="46" t="s">
        <v>287</v>
      </c>
      <c r="L25" s="63"/>
      <c r="M25" s="64"/>
      <c r="N25" s="64"/>
      <c r="O25" s="64"/>
      <c r="P25" s="64"/>
    </row>
    <row r="26" spans="1:16" s="5" customFormat="1" ht="18.75" customHeight="1" x14ac:dyDescent="0.3">
      <c r="A26" s="73" t="s">
        <v>50</v>
      </c>
      <c r="B26" s="75" t="s">
        <v>51</v>
      </c>
      <c r="C26" s="34"/>
      <c r="D26" s="17"/>
      <c r="E26" s="62"/>
      <c r="F26" s="26"/>
      <c r="G26" s="26"/>
      <c r="H26" s="36"/>
      <c r="I26" s="27"/>
      <c r="J26" s="36"/>
      <c r="K26" s="61"/>
      <c r="L26" s="63"/>
      <c r="M26" s="64"/>
      <c r="N26" s="64"/>
      <c r="O26" s="64"/>
      <c r="P26" s="64"/>
    </row>
    <row r="27" spans="1:16" ht="51" customHeight="1" x14ac:dyDescent="0.3">
      <c r="A27" s="43" t="s">
        <v>52</v>
      </c>
      <c r="B27" s="48" t="s">
        <v>53</v>
      </c>
      <c r="C27" s="34" t="s">
        <v>289</v>
      </c>
      <c r="D27" s="49"/>
      <c r="E27" s="62" t="e">
        <f>SUM(#REF!)/3</f>
        <v>#REF!</v>
      </c>
      <c r="F27" s="35">
        <v>84000</v>
      </c>
      <c r="G27" s="26">
        <v>150000</v>
      </c>
      <c r="H27" s="26">
        <f>F27</f>
        <v>84000</v>
      </c>
      <c r="I27" s="27">
        <v>84000</v>
      </c>
      <c r="J27" s="36">
        <f t="shared" ref="J27:J28" si="1">I27-H27</f>
        <v>0</v>
      </c>
      <c r="K27" s="207" t="s">
        <v>286</v>
      </c>
      <c r="L27" s="14"/>
      <c r="M27" s="15"/>
      <c r="N27" s="15"/>
      <c r="O27" s="15"/>
      <c r="P27" s="15"/>
    </row>
    <row r="28" spans="1:16" ht="50.25" customHeight="1" x14ac:dyDescent="0.3">
      <c r="A28" s="43" t="s">
        <v>54</v>
      </c>
      <c r="B28" s="48" t="s">
        <v>55</v>
      </c>
      <c r="C28" s="34" t="s">
        <v>289</v>
      </c>
      <c r="D28" s="17"/>
      <c r="E28" s="62" t="e">
        <f>SUM(#REF!)/3</f>
        <v>#REF!</v>
      </c>
      <c r="F28" s="26">
        <v>63000</v>
      </c>
      <c r="G28" s="26">
        <v>90000</v>
      </c>
      <c r="H28" s="40">
        <v>63000</v>
      </c>
      <c r="I28" s="27">
        <v>63000</v>
      </c>
      <c r="J28" s="36">
        <f t="shared" si="1"/>
        <v>0</v>
      </c>
      <c r="K28" s="208"/>
      <c r="L28" s="14"/>
      <c r="M28" s="15"/>
      <c r="N28" s="15"/>
      <c r="O28" s="15"/>
      <c r="P28" s="15"/>
    </row>
    <row r="29" spans="1:16" s="58" customFormat="1" hidden="1" x14ac:dyDescent="0.25">
      <c r="A29" s="28" t="s">
        <v>59</v>
      </c>
      <c r="B29" s="22" t="s">
        <v>60</v>
      </c>
      <c r="C29" s="34" t="s">
        <v>289</v>
      </c>
      <c r="D29" s="65"/>
      <c r="E29" s="30"/>
      <c r="F29" s="26"/>
      <c r="G29" s="26"/>
      <c r="H29" s="36"/>
      <c r="I29" s="27"/>
      <c r="J29" s="26"/>
      <c r="K29" s="25"/>
      <c r="L29" s="56"/>
      <c r="M29" s="57"/>
      <c r="N29" s="57"/>
      <c r="O29" s="57"/>
      <c r="P29" s="57"/>
    </row>
    <row r="30" spans="1:16" ht="60" hidden="1" x14ac:dyDescent="0.3">
      <c r="A30" s="28"/>
      <c r="B30" s="66" t="s">
        <v>61</v>
      </c>
      <c r="C30" s="34" t="s">
        <v>289</v>
      </c>
      <c r="D30" s="34" t="s">
        <v>62</v>
      </c>
      <c r="E30" s="30">
        <f>(25797554000/88079)*1.5</f>
        <v>439336.62961659417</v>
      </c>
      <c r="F30" s="26">
        <v>245000</v>
      </c>
      <c r="G30" s="26">
        <v>350000</v>
      </c>
      <c r="H30" s="36">
        <v>439300</v>
      </c>
      <c r="I30" s="45">
        <v>399000</v>
      </c>
      <c r="J30" s="36">
        <f>I30-H30</f>
        <v>-40300</v>
      </c>
      <c r="K30" s="25" t="s">
        <v>28</v>
      </c>
      <c r="L30" s="53"/>
      <c r="M30" s="55"/>
      <c r="N30" s="15"/>
      <c r="O30" s="39"/>
      <c r="P30" s="15"/>
    </row>
    <row r="31" spans="1:16" ht="90" hidden="1" x14ac:dyDescent="0.3">
      <c r="A31" s="28"/>
      <c r="B31" s="66" t="s">
        <v>63</v>
      </c>
      <c r="C31" s="34" t="s">
        <v>289</v>
      </c>
      <c r="D31" s="17" t="s">
        <v>57</v>
      </c>
      <c r="E31" s="30">
        <f>(4786363636/21060)*1.5</f>
        <v>340909.09088319092</v>
      </c>
      <c r="F31" s="26">
        <v>245000</v>
      </c>
      <c r="G31" s="26">
        <v>350000</v>
      </c>
      <c r="H31" s="36">
        <v>245000</v>
      </c>
      <c r="I31" s="45">
        <f>ROUND(E31,-2)</f>
        <v>340900</v>
      </c>
      <c r="J31" s="36">
        <f>I31-H31</f>
        <v>95900</v>
      </c>
      <c r="K31" s="25" t="s">
        <v>64</v>
      </c>
      <c r="L31" s="53"/>
      <c r="M31" s="15"/>
      <c r="N31" s="15"/>
      <c r="O31" s="15"/>
      <c r="P31" s="15"/>
    </row>
    <row r="32" spans="1:16" ht="45" x14ac:dyDescent="0.3">
      <c r="A32" s="28" t="s">
        <v>65</v>
      </c>
      <c r="B32" s="29" t="s">
        <v>290</v>
      </c>
      <c r="C32" s="34" t="s">
        <v>289</v>
      </c>
      <c r="D32" s="17" t="s">
        <v>56</v>
      </c>
      <c r="E32" s="30"/>
      <c r="F32" s="26">
        <v>50000</v>
      </c>
      <c r="G32" s="26">
        <v>200000</v>
      </c>
      <c r="H32" s="36">
        <v>119000</v>
      </c>
      <c r="I32" s="45">
        <v>120000</v>
      </c>
      <c r="J32" s="36">
        <f>I32-H32</f>
        <v>1000</v>
      </c>
      <c r="K32" s="67" t="s">
        <v>28</v>
      </c>
      <c r="L32" s="53"/>
      <c r="M32" s="55"/>
      <c r="N32" s="15"/>
      <c r="O32" s="39"/>
      <c r="P32" s="15"/>
    </row>
    <row r="33" spans="1:16" s="58" customFormat="1" ht="57" x14ac:dyDescent="0.3">
      <c r="A33" s="28" t="s">
        <v>66</v>
      </c>
      <c r="B33" s="29" t="s">
        <v>67</v>
      </c>
      <c r="C33" s="34"/>
      <c r="D33" s="71"/>
      <c r="E33" s="30"/>
      <c r="F33" s="42"/>
      <c r="G33" s="42"/>
      <c r="H33" s="40"/>
      <c r="I33" s="27"/>
      <c r="J33" s="26"/>
      <c r="K33" s="25"/>
      <c r="L33" s="56"/>
      <c r="M33" s="57"/>
      <c r="N33" s="57"/>
      <c r="O33" s="57"/>
      <c r="P33" s="57"/>
    </row>
    <row r="34" spans="1:16" ht="60" x14ac:dyDescent="0.3">
      <c r="A34" s="43" t="s">
        <v>68</v>
      </c>
      <c r="B34" s="48" t="s">
        <v>69</v>
      </c>
      <c r="C34" s="34" t="s">
        <v>278</v>
      </c>
      <c r="D34" s="50" t="s">
        <v>71</v>
      </c>
      <c r="E34" s="30">
        <f>6744890156/60262.74</f>
        <v>111924.7175949849</v>
      </c>
      <c r="F34" s="42">
        <v>150000</v>
      </c>
      <c r="G34" s="42">
        <v>300000</v>
      </c>
      <c r="H34" s="36">
        <v>150000</v>
      </c>
      <c r="I34" s="27">
        <f>F34</f>
        <v>150000</v>
      </c>
      <c r="J34" s="36">
        <v>0</v>
      </c>
      <c r="K34" s="72" t="s">
        <v>82</v>
      </c>
      <c r="L34" s="14"/>
      <c r="M34" s="15"/>
      <c r="N34" s="15"/>
      <c r="O34" s="15"/>
      <c r="P34" s="15"/>
    </row>
    <row r="35" spans="1:16" ht="32.25" customHeight="1" x14ac:dyDescent="0.3">
      <c r="A35" s="28" t="s">
        <v>72</v>
      </c>
      <c r="B35" s="29" t="s">
        <v>73</v>
      </c>
      <c r="C35" s="73"/>
      <c r="D35" s="23"/>
      <c r="E35" s="30"/>
      <c r="F35" s="36"/>
      <c r="G35" s="36"/>
      <c r="H35" s="40"/>
      <c r="I35" s="70"/>
      <c r="J35" s="69"/>
      <c r="K35" s="25"/>
      <c r="L35" s="14"/>
      <c r="M35" s="15"/>
      <c r="N35" s="15"/>
      <c r="O35" s="15"/>
      <c r="P35" s="15"/>
    </row>
    <row r="36" spans="1:16" s="80" customFormat="1" ht="42" customHeight="1" x14ac:dyDescent="0.3">
      <c r="A36" s="74" t="s">
        <v>74</v>
      </c>
      <c r="B36" s="75" t="s">
        <v>79</v>
      </c>
      <c r="C36" s="34"/>
      <c r="D36" s="49"/>
      <c r="E36" s="77"/>
      <c r="F36" s="31"/>
      <c r="G36" s="31"/>
      <c r="H36" s="36"/>
      <c r="I36" s="37"/>
      <c r="J36" s="36"/>
      <c r="K36" s="72"/>
      <c r="L36" s="78"/>
      <c r="M36" s="79"/>
      <c r="N36" s="79"/>
      <c r="O36" s="79"/>
      <c r="P36" s="79"/>
    </row>
    <row r="37" spans="1:16" s="80" customFormat="1" ht="28.5" x14ac:dyDescent="0.3">
      <c r="A37" s="28" t="s">
        <v>77</v>
      </c>
      <c r="B37" s="75" t="s">
        <v>78</v>
      </c>
      <c r="C37" s="81"/>
      <c r="D37" s="43"/>
      <c r="E37" s="77"/>
      <c r="F37" s="31"/>
      <c r="G37" s="31"/>
      <c r="H37" s="36"/>
      <c r="I37" s="37"/>
      <c r="J37" s="36"/>
      <c r="K37" s="72"/>
      <c r="L37" s="78"/>
      <c r="M37" s="79"/>
      <c r="N37" s="79"/>
      <c r="O37" s="79"/>
      <c r="P37" s="79"/>
    </row>
    <row r="38" spans="1:16" s="80" customFormat="1" ht="39" customHeight="1" x14ac:dyDescent="0.3">
      <c r="A38" s="203" t="s">
        <v>80</v>
      </c>
      <c r="B38" s="66" t="s">
        <v>81</v>
      </c>
      <c r="C38" s="34" t="s">
        <v>278</v>
      </c>
      <c r="D38" s="43"/>
      <c r="E38" s="77">
        <v>1059000</v>
      </c>
      <c r="F38" s="31">
        <v>1065120</v>
      </c>
      <c r="G38" s="31">
        <v>1521600</v>
      </c>
      <c r="H38" s="31">
        <v>1065120</v>
      </c>
      <c r="I38" s="27">
        <v>1204719</v>
      </c>
      <c r="J38" s="36">
        <f t="shared" ref="J38:J45" si="2">I38-H38</f>
        <v>139599</v>
      </c>
      <c r="K38" s="72" t="s">
        <v>284</v>
      </c>
      <c r="L38" s="59"/>
      <c r="M38" s="79"/>
      <c r="N38" s="79"/>
      <c r="O38" s="79"/>
      <c r="P38" s="79"/>
    </row>
    <row r="39" spans="1:16" s="80" customFormat="1" ht="18" customHeight="1" x14ac:dyDescent="0.3">
      <c r="A39" s="203"/>
      <c r="B39" s="66" t="s">
        <v>83</v>
      </c>
      <c r="C39" s="34" t="s">
        <v>278</v>
      </c>
      <c r="D39" s="43"/>
      <c r="E39" s="77">
        <v>950000</v>
      </c>
      <c r="F39" s="31">
        <v>1065120</v>
      </c>
      <c r="G39" s="31">
        <v>1521600</v>
      </c>
      <c r="H39" s="31">
        <v>1065120</v>
      </c>
      <c r="I39" s="27">
        <v>1128000</v>
      </c>
      <c r="J39" s="36">
        <f t="shared" si="2"/>
        <v>62880</v>
      </c>
      <c r="K39" s="72" t="s">
        <v>284</v>
      </c>
      <c r="L39" s="59"/>
      <c r="M39" s="79"/>
      <c r="N39" s="79"/>
      <c r="O39" s="79"/>
      <c r="P39" s="79"/>
    </row>
    <row r="40" spans="1:16" s="80" customFormat="1" ht="22.5" customHeight="1" x14ac:dyDescent="0.3">
      <c r="A40" s="203" t="s">
        <v>85</v>
      </c>
      <c r="B40" s="66" t="s">
        <v>86</v>
      </c>
      <c r="C40" s="34" t="s">
        <v>278</v>
      </c>
      <c r="D40" s="43"/>
      <c r="E40" s="30">
        <v>758000</v>
      </c>
      <c r="F40" s="31">
        <v>803040</v>
      </c>
      <c r="G40" s="31">
        <v>1147200</v>
      </c>
      <c r="H40" s="31">
        <v>803040</v>
      </c>
      <c r="I40" s="27">
        <v>803040</v>
      </c>
      <c r="J40" s="36">
        <f t="shared" si="2"/>
        <v>0</v>
      </c>
      <c r="K40" s="207" t="s">
        <v>82</v>
      </c>
      <c r="L40" s="59"/>
      <c r="M40" s="79"/>
      <c r="N40" s="79"/>
      <c r="O40" s="79"/>
      <c r="P40" s="79"/>
    </row>
    <row r="41" spans="1:16" s="58" customFormat="1" ht="19.5" customHeight="1" x14ac:dyDescent="0.3">
      <c r="A41" s="203"/>
      <c r="B41" s="66" t="s">
        <v>87</v>
      </c>
      <c r="C41" s="34" t="s">
        <v>278</v>
      </c>
      <c r="D41" s="43"/>
      <c r="E41" s="30">
        <v>587000</v>
      </c>
      <c r="F41" s="31">
        <v>803040</v>
      </c>
      <c r="G41" s="31">
        <v>1147200</v>
      </c>
      <c r="H41" s="31">
        <v>803040</v>
      </c>
      <c r="I41" s="27">
        <v>803040</v>
      </c>
      <c r="J41" s="36">
        <f t="shared" si="2"/>
        <v>0</v>
      </c>
      <c r="K41" s="218"/>
      <c r="L41" s="59"/>
      <c r="M41" s="57"/>
      <c r="N41" s="57"/>
      <c r="O41" s="57"/>
      <c r="P41" s="57"/>
    </row>
    <row r="42" spans="1:16" s="58" customFormat="1" ht="15.75" customHeight="1" x14ac:dyDescent="0.3">
      <c r="A42" s="203"/>
      <c r="B42" s="66" t="s">
        <v>88</v>
      </c>
      <c r="C42" s="34" t="s">
        <v>278</v>
      </c>
      <c r="D42" s="43"/>
      <c r="E42" s="30">
        <v>472000</v>
      </c>
      <c r="F42" s="31">
        <v>803040</v>
      </c>
      <c r="G42" s="31">
        <v>1147200</v>
      </c>
      <c r="H42" s="31">
        <v>803040</v>
      </c>
      <c r="I42" s="27">
        <v>803040</v>
      </c>
      <c r="J42" s="36">
        <f t="shared" si="2"/>
        <v>0</v>
      </c>
      <c r="K42" s="208"/>
      <c r="L42" s="59"/>
      <c r="M42" s="57"/>
      <c r="N42" s="57"/>
      <c r="O42" s="57"/>
      <c r="P42" s="57"/>
    </row>
    <row r="43" spans="1:16" s="58" customFormat="1" ht="23.25" customHeight="1" x14ac:dyDescent="0.3">
      <c r="A43" s="83"/>
      <c r="B43" s="66" t="s">
        <v>89</v>
      </c>
      <c r="C43" s="34" t="s">
        <v>278</v>
      </c>
      <c r="D43" s="43"/>
      <c r="E43" s="30"/>
      <c r="F43" s="31"/>
      <c r="G43" s="31"/>
      <c r="H43" s="31">
        <v>456000</v>
      </c>
      <c r="I43" s="27">
        <v>450000</v>
      </c>
      <c r="J43" s="36">
        <f t="shared" si="2"/>
        <v>-6000</v>
      </c>
      <c r="K43" s="153" t="s">
        <v>284</v>
      </c>
      <c r="L43" s="59"/>
      <c r="M43" s="57"/>
      <c r="N43" s="57"/>
      <c r="O43" s="57"/>
      <c r="P43" s="57"/>
    </row>
    <row r="44" spans="1:16" s="58" customFormat="1" ht="23.25" customHeight="1" x14ac:dyDescent="0.3">
      <c r="A44" s="83"/>
      <c r="B44" s="66" t="s">
        <v>90</v>
      </c>
      <c r="C44" s="34" t="s">
        <v>278</v>
      </c>
      <c r="D44" s="43"/>
      <c r="E44" s="30"/>
      <c r="F44" s="31"/>
      <c r="G44" s="31"/>
      <c r="H44" s="31">
        <v>309400</v>
      </c>
      <c r="I44" s="27">
        <v>317900</v>
      </c>
      <c r="J44" s="36">
        <f t="shared" si="2"/>
        <v>8500</v>
      </c>
      <c r="K44" s="199" t="s">
        <v>285</v>
      </c>
      <c r="L44" s="59"/>
      <c r="M44" s="57"/>
      <c r="N44" s="57"/>
      <c r="O44" s="57"/>
      <c r="P44" s="57"/>
    </row>
    <row r="45" spans="1:16" s="58" customFormat="1" ht="22.5" customHeight="1" x14ac:dyDescent="0.3">
      <c r="A45" s="83"/>
      <c r="B45" s="66" t="s">
        <v>91</v>
      </c>
      <c r="C45" s="34" t="s">
        <v>278</v>
      </c>
      <c r="D45" s="43"/>
      <c r="E45" s="30"/>
      <c r="F45" s="31"/>
      <c r="G45" s="31"/>
      <c r="H45" s="31">
        <v>198000</v>
      </c>
      <c r="I45" s="27">
        <v>226950</v>
      </c>
      <c r="J45" s="36">
        <f t="shared" si="2"/>
        <v>28950</v>
      </c>
      <c r="K45" s="199"/>
      <c r="L45" s="59"/>
      <c r="M45" s="57"/>
      <c r="N45" s="57"/>
      <c r="O45" s="57"/>
      <c r="P45" s="57"/>
    </row>
    <row r="46" spans="1:16" ht="43.5" hidden="1" customHeight="1" x14ac:dyDescent="0.3">
      <c r="A46" s="74" t="s">
        <v>74</v>
      </c>
      <c r="B46" s="75" t="s">
        <v>92</v>
      </c>
      <c r="C46" s="43"/>
      <c r="D46" s="43"/>
      <c r="E46" s="30"/>
      <c r="F46" s="31"/>
      <c r="G46" s="31"/>
      <c r="H46" s="36"/>
      <c r="I46" s="45"/>
      <c r="J46" s="46"/>
      <c r="K46" s="46"/>
      <c r="L46" s="14"/>
      <c r="M46" s="15"/>
      <c r="N46" s="15"/>
      <c r="O46" s="15"/>
      <c r="P46" s="15"/>
    </row>
    <row r="47" spans="1:16" ht="28.5" hidden="1" x14ac:dyDescent="0.3">
      <c r="A47" s="28" t="s">
        <v>75</v>
      </c>
      <c r="B47" s="75" t="s">
        <v>76</v>
      </c>
      <c r="C47" s="34"/>
      <c r="D47" s="43"/>
      <c r="E47" s="30"/>
      <c r="F47" s="31"/>
      <c r="G47" s="31"/>
      <c r="H47" s="36"/>
      <c r="I47" s="74"/>
      <c r="J47" s="84"/>
      <c r="K47" s="46"/>
      <c r="L47" s="14"/>
      <c r="M47" s="15"/>
      <c r="N47" s="15"/>
      <c r="O47" s="15"/>
      <c r="P47" s="15"/>
    </row>
    <row r="48" spans="1:16" ht="30" hidden="1" x14ac:dyDescent="0.3">
      <c r="A48" s="203" t="s">
        <v>93</v>
      </c>
      <c r="B48" s="66" t="s">
        <v>94</v>
      </c>
      <c r="C48" s="34" t="s">
        <v>70</v>
      </c>
      <c r="D48" s="85"/>
      <c r="E48" s="68">
        <v>2789099</v>
      </c>
      <c r="F48" s="86">
        <v>2784600</v>
      </c>
      <c r="G48" s="86">
        <v>3978000</v>
      </c>
      <c r="H48" s="36">
        <v>2789100</v>
      </c>
      <c r="I48" s="37">
        <v>2961020</v>
      </c>
      <c r="J48" s="36">
        <f t="shared" ref="J48:J61" si="3">I48-H48</f>
        <v>171920</v>
      </c>
      <c r="K48" s="87" t="s">
        <v>95</v>
      </c>
      <c r="L48" s="53"/>
      <c r="M48" s="15"/>
      <c r="N48" s="15"/>
      <c r="O48" s="15"/>
      <c r="P48" s="15"/>
    </row>
    <row r="49" spans="1:16" ht="30" hidden="1" x14ac:dyDescent="0.3">
      <c r="A49" s="203"/>
      <c r="B49" s="66" t="s">
        <v>96</v>
      </c>
      <c r="C49" s="34" t="s">
        <v>70</v>
      </c>
      <c r="D49" s="88"/>
      <c r="E49" s="68">
        <v>2840903</v>
      </c>
      <c r="F49" s="86">
        <v>2784600</v>
      </c>
      <c r="G49" s="86">
        <v>3978000</v>
      </c>
      <c r="H49" s="36">
        <v>2840900</v>
      </c>
      <c r="I49" s="37">
        <v>2797134.4962677895</v>
      </c>
      <c r="J49" s="36">
        <f t="shared" si="3"/>
        <v>-43765.503732210491</v>
      </c>
      <c r="K49" s="87" t="s">
        <v>97</v>
      </c>
      <c r="L49" s="53"/>
      <c r="M49" s="15"/>
      <c r="N49" s="15"/>
      <c r="O49" s="15"/>
      <c r="P49" s="15"/>
    </row>
    <row r="50" spans="1:16" ht="21.75" hidden="1" customHeight="1" x14ac:dyDescent="0.3">
      <c r="A50" s="203"/>
      <c r="B50" s="66" t="s">
        <v>98</v>
      </c>
      <c r="C50" s="34" t="s">
        <v>70</v>
      </c>
      <c r="D50" s="23"/>
      <c r="E50" s="68">
        <v>2592239</v>
      </c>
      <c r="F50" s="86">
        <v>2784600</v>
      </c>
      <c r="G50" s="86">
        <v>3978000</v>
      </c>
      <c r="H50" s="36">
        <v>2784600</v>
      </c>
      <c r="I50" s="37">
        <v>2784600</v>
      </c>
      <c r="J50" s="36">
        <f t="shared" si="3"/>
        <v>0</v>
      </c>
      <c r="K50" s="204" t="s">
        <v>99</v>
      </c>
      <c r="L50" s="53"/>
      <c r="M50" s="15"/>
      <c r="N50" s="15"/>
      <c r="O50" s="15"/>
      <c r="P50" s="15"/>
    </row>
    <row r="51" spans="1:16" ht="21.75" hidden="1" customHeight="1" x14ac:dyDescent="0.3">
      <c r="A51" s="203" t="s">
        <v>100</v>
      </c>
      <c r="B51" s="66" t="s">
        <v>101</v>
      </c>
      <c r="C51" s="34" t="s">
        <v>70</v>
      </c>
      <c r="D51" s="76"/>
      <c r="E51" s="68">
        <v>2909478</v>
      </c>
      <c r="F51" s="86">
        <v>3281000</v>
      </c>
      <c r="G51" s="86">
        <v>4202400</v>
      </c>
      <c r="H51" s="86">
        <v>3281000</v>
      </c>
      <c r="I51" s="37">
        <v>3281000</v>
      </c>
      <c r="J51" s="36">
        <f t="shared" si="3"/>
        <v>0</v>
      </c>
      <c r="K51" s="205"/>
      <c r="L51" s="53"/>
      <c r="M51" s="15"/>
      <c r="N51" s="15"/>
      <c r="O51" s="15"/>
      <c r="P51" s="15"/>
    </row>
    <row r="52" spans="1:16" ht="17.25" hidden="1" customHeight="1" x14ac:dyDescent="0.3">
      <c r="A52" s="203"/>
      <c r="B52" s="66" t="s">
        <v>102</v>
      </c>
      <c r="C52" s="34" t="s">
        <v>70</v>
      </c>
      <c r="D52" s="76"/>
      <c r="E52" s="68">
        <v>2689872</v>
      </c>
      <c r="F52" s="86">
        <v>3281000</v>
      </c>
      <c r="G52" s="86">
        <v>4202400</v>
      </c>
      <c r="H52" s="86">
        <v>3281000</v>
      </c>
      <c r="I52" s="37">
        <v>3281000</v>
      </c>
      <c r="J52" s="36">
        <f t="shared" si="3"/>
        <v>0</v>
      </c>
      <c r="K52" s="206"/>
      <c r="L52" s="53"/>
      <c r="M52" s="15"/>
      <c r="N52" s="15"/>
      <c r="O52" s="15"/>
      <c r="P52" s="15"/>
    </row>
    <row r="53" spans="1:16" ht="26.25" hidden="1" customHeight="1" x14ac:dyDescent="0.3">
      <c r="A53" s="203" t="s">
        <v>103</v>
      </c>
      <c r="B53" s="66" t="s">
        <v>104</v>
      </c>
      <c r="C53" s="34" t="s">
        <v>70</v>
      </c>
      <c r="D53" s="49"/>
      <c r="E53" s="68">
        <v>3544146</v>
      </c>
      <c r="F53" s="86">
        <v>3404520</v>
      </c>
      <c r="G53" s="86">
        <v>4863600</v>
      </c>
      <c r="H53" s="86">
        <v>3544150</v>
      </c>
      <c r="I53" s="37">
        <v>3463272</v>
      </c>
      <c r="J53" s="36">
        <f t="shared" si="3"/>
        <v>-80878</v>
      </c>
      <c r="K53" s="87" t="s">
        <v>105</v>
      </c>
      <c r="L53" s="53"/>
      <c r="M53" s="15"/>
      <c r="N53" s="15"/>
      <c r="O53" s="15"/>
      <c r="P53" s="15"/>
    </row>
    <row r="54" spans="1:16" ht="60" hidden="1" x14ac:dyDescent="0.3">
      <c r="A54" s="203"/>
      <c r="B54" s="66" t="s">
        <v>106</v>
      </c>
      <c r="C54" s="34" t="s">
        <v>70</v>
      </c>
      <c r="D54" s="49"/>
      <c r="E54" s="68">
        <v>2801947</v>
      </c>
      <c r="F54" s="86">
        <v>3404520</v>
      </c>
      <c r="G54" s="86">
        <v>4863600</v>
      </c>
      <c r="H54" s="86">
        <v>3404520</v>
      </c>
      <c r="I54" s="37">
        <v>3404520</v>
      </c>
      <c r="J54" s="36">
        <f t="shared" si="3"/>
        <v>0</v>
      </c>
      <c r="K54" s="87" t="s">
        <v>99</v>
      </c>
      <c r="L54" s="53"/>
      <c r="M54" s="15"/>
      <c r="N54" s="15"/>
      <c r="O54" s="15"/>
      <c r="P54" s="15"/>
    </row>
    <row r="55" spans="1:16" ht="30" hidden="1" x14ac:dyDescent="0.3">
      <c r="A55" s="203" t="s">
        <v>107</v>
      </c>
      <c r="B55" s="66" t="s">
        <v>108</v>
      </c>
      <c r="C55" s="34" t="s">
        <v>70</v>
      </c>
      <c r="D55" s="49"/>
      <c r="E55" s="68">
        <v>3675777</v>
      </c>
      <c r="F55" s="86">
        <v>3050880</v>
      </c>
      <c r="G55" s="86">
        <v>4358400</v>
      </c>
      <c r="H55" s="36">
        <v>3675780</v>
      </c>
      <c r="I55" s="37">
        <v>3808801.162934456</v>
      </c>
      <c r="J55" s="36">
        <f t="shared" si="3"/>
        <v>133021.16293445602</v>
      </c>
      <c r="K55" s="87" t="s">
        <v>97</v>
      </c>
      <c r="L55" s="53"/>
      <c r="M55" s="15"/>
      <c r="N55" s="15"/>
      <c r="O55" s="15"/>
      <c r="P55" s="15"/>
    </row>
    <row r="56" spans="1:16" ht="60" hidden="1" x14ac:dyDescent="0.3">
      <c r="A56" s="203"/>
      <c r="B56" s="66" t="s">
        <v>109</v>
      </c>
      <c r="C56" s="34" t="s">
        <v>70</v>
      </c>
      <c r="D56" s="49"/>
      <c r="E56" s="68">
        <v>3000838</v>
      </c>
      <c r="F56" s="86">
        <v>3050880</v>
      </c>
      <c r="G56" s="86">
        <v>4358400</v>
      </c>
      <c r="H56" s="36">
        <v>3050880</v>
      </c>
      <c r="I56" s="37">
        <v>3050880</v>
      </c>
      <c r="J56" s="36">
        <f t="shared" si="3"/>
        <v>0</v>
      </c>
      <c r="K56" s="87" t="s">
        <v>99</v>
      </c>
      <c r="L56" s="53"/>
      <c r="M56" s="15"/>
      <c r="N56" s="15"/>
      <c r="O56" s="15"/>
      <c r="P56" s="15"/>
    </row>
    <row r="57" spans="1:16" ht="30" hidden="1" x14ac:dyDescent="0.3">
      <c r="A57" s="203" t="s">
        <v>110</v>
      </c>
      <c r="B57" s="66" t="s">
        <v>111</v>
      </c>
      <c r="C57" s="34" t="s">
        <v>70</v>
      </c>
      <c r="D57" s="49"/>
      <c r="E57" s="68">
        <v>1722889</v>
      </c>
      <c r="F57" s="86">
        <v>1351560</v>
      </c>
      <c r="G57" s="86">
        <v>1930800</v>
      </c>
      <c r="H57" s="36">
        <v>1722890</v>
      </c>
      <c r="I57" s="37">
        <v>1814384.7029600674</v>
      </c>
      <c r="J57" s="36">
        <f t="shared" si="3"/>
        <v>91494.702960067429</v>
      </c>
      <c r="K57" s="87" t="s">
        <v>97</v>
      </c>
      <c r="L57" s="53"/>
      <c r="M57" s="15"/>
      <c r="N57" s="15"/>
      <c r="O57" s="15"/>
      <c r="P57" s="15"/>
    </row>
    <row r="58" spans="1:16" ht="60" hidden="1" x14ac:dyDescent="0.3">
      <c r="A58" s="203"/>
      <c r="B58" s="66" t="s">
        <v>112</v>
      </c>
      <c r="C58" s="34" t="s">
        <v>70</v>
      </c>
      <c r="D58" s="49"/>
      <c r="E58" s="68">
        <v>1242900</v>
      </c>
      <c r="F58" s="86">
        <v>1351560</v>
      </c>
      <c r="G58" s="86">
        <v>1930800</v>
      </c>
      <c r="H58" s="36">
        <v>1351560</v>
      </c>
      <c r="I58" s="37">
        <v>1351560</v>
      </c>
      <c r="J58" s="36">
        <f t="shared" si="3"/>
        <v>0</v>
      </c>
      <c r="K58" s="87" t="s">
        <v>99</v>
      </c>
      <c r="L58" s="53"/>
      <c r="M58" s="15"/>
      <c r="N58" s="15"/>
      <c r="O58" s="15"/>
      <c r="P58" s="15"/>
    </row>
    <row r="59" spans="1:16" ht="30" hidden="1" x14ac:dyDescent="0.3">
      <c r="A59" s="203" t="s">
        <v>113</v>
      </c>
      <c r="B59" s="66" t="s">
        <v>114</v>
      </c>
      <c r="C59" s="34" t="s">
        <v>70</v>
      </c>
      <c r="D59" s="49"/>
      <c r="E59" s="68">
        <v>996861</v>
      </c>
      <c r="F59" s="86">
        <v>828000</v>
      </c>
      <c r="G59" s="86">
        <v>1112400</v>
      </c>
      <c r="H59" s="36">
        <v>996860</v>
      </c>
      <c r="I59" s="37">
        <v>1048944.0200773133</v>
      </c>
      <c r="J59" s="36">
        <f t="shared" si="3"/>
        <v>52084.020077313296</v>
      </c>
      <c r="K59" s="87" t="s">
        <v>97</v>
      </c>
      <c r="L59" s="53"/>
      <c r="M59" s="15"/>
      <c r="N59" s="15"/>
      <c r="O59" s="15"/>
      <c r="P59" s="15"/>
    </row>
    <row r="60" spans="1:16" ht="30" hidden="1" x14ac:dyDescent="0.3">
      <c r="A60" s="203"/>
      <c r="B60" s="66" t="s">
        <v>115</v>
      </c>
      <c r="C60" s="34" t="s">
        <v>70</v>
      </c>
      <c r="D60" s="49"/>
      <c r="E60" s="68">
        <v>862028</v>
      </c>
      <c r="F60" s="86">
        <v>828000</v>
      </c>
      <c r="G60" s="86">
        <v>1112400</v>
      </c>
      <c r="H60" s="36">
        <v>862030</v>
      </c>
      <c r="I60" s="37">
        <v>966801.16293445625</v>
      </c>
      <c r="J60" s="36">
        <f t="shared" si="3"/>
        <v>104771.16293445625</v>
      </c>
      <c r="K60" s="87" t="s">
        <v>97</v>
      </c>
      <c r="L60" s="53"/>
      <c r="M60" s="15"/>
      <c r="N60" s="15"/>
      <c r="O60" s="15"/>
      <c r="P60" s="15"/>
    </row>
    <row r="61" spans="1:16" ht="30" hidden="1" x14ac:dyDescent="0.3">
      <c r="A61" s="203"/>
      <c r="B61" s="66" t="s">
        <v>116</v>
      </c>
      <c r="C61" s="34" t="s">
        <v>70</v>
      </c>
      <c r="D61" s="49"/>
      <c r="E61" s="68">
        <v>893617</v>
      </c>
      <c r="F61" s="86">
        <v>828000</v>
      </c>
      <c r="G61" s="86">
        <v>1112400</v>
      </c>
      <c r="H61" s="36">
        <v>893620</v>
      </c>
      <c r="I61" s="37">
        <v>880519</v>
      </c>
      <c r="J61" s="36">
        <f t="shared" si="3"/>
        <v>-13101</v>
      </c>
      <c r="K61" s="87" t="s">
        <v>105</v>
      </c>
      <c r="L61" s="53"/>
      <c r="M61" s="15"/>
      <c r="N61" s="15"/>
      <c r="O61" s="15"/>
      <c r="P61" s="15"/>
    </row>
    <row r="62" spans="1:16" ht="28.5" hidden="1" x14ac:dyDescent="0.3">
      <c r="A62" s="28" t="s">
        <v>77</v>
      </c>
      <c r="B62" s="75" t="s">
        <v>78</v>
      </c>
      <c r="C62" s="34"/>
      <c r="D62" s="49"/>
      <c r="E62" s="68"/>
      <c r="F62" s="31"/>
      <c r="G62" s="31"/>
      <c r="H62" s="36"/>
      <c r="I62" s="74"/>
      <c r="J62" s="36"/>
      <c r="K62" s="18"/>
      <c r="L62" s="14"/>
      <c r="M62" s="15"/>
      <c r="N62" s="15"/>
      <c r="O62" s="15"/>
      <c r="P62" s="15"/>
    </row>
    <row r="63" spans="1:16" ht="30" hidden="1" x14ac:dyDescent="0.3">
      <c r="A63" s="43" t="s">
        <v>117</v>
      </c>
      <c r="B63" s="66" t="s">
        <v>118</v>
      </c>
      <c r="C63" s="34" t="s">
        <v>70</v>
      </c>
      <c r="D63" s="49"/>
      <c r="E63" s="68">
        <v>2807923</v>
      </c>
      <c r="F63" s="86">
        <v>2606000</v>
      </c>
      <c r="G63" s="86">
        <v>3127200</v>
      </c>
      <c r="H63" s="36">
        <v>2807920</v>
      </c>
      <c r="I63" s="37">
        <v>2700912.274045567</v>
      </c>
      <c r="J63" s="36">
        <f t="shared" ref="J63:J68" si="4">I63-H63</f>
        <v>-107007.72595443297</v>
      </c>
      <c r="K63" s="87" t="s">
        <v>97</v>
      </c>
      <c r="L63" s="53"/>
      <c r="M63" s="15"/>
      <c r="N63" s="15"/>
      <c r="O63" s="15"/>
      <c r="P63" s="15"/>
    </row>
    <row r="64" spans="1:16" ht="30" hidden="1" x14ac:dyDescent="0.3">
      <c r="A64" s="43" t="s">
        <v>119</v>
      </c>
      <c r="B64" s="66" t="s">
        <v>120</v>
      </c>
      <c r="C64" s="34" t="s">
        <v>70</v>
      </c>
      <c r="D64" s="49"/>
      <c r="E64" s="68">
        <v>2763879</v>
      </c>
      <c r="F64" s="86">
        <v>2713000</v>
      </c>
      <c r="G64" s="86">
        <v>3255600</v>
      </c>
      <c r="H64" s="36">
        <v>2763880</v>
      </c>
      <c r="I64" s="37">
        <v>2766944.0200773133</v>
      </c>
      <c r="J64" s="36">
        <f t="shared" si="4"/>
        <v>3064.0200773132965</v>
      </c>
      <c r="K64" s="87" t="s">
        <v>97</v>
      </c>
      <c r="L64" s="53"/>
      <c r="M64" s="15"/>
      <c r="N64" s="15"/>
      <c r="O64" s="15"/>
      <c r="P64" s="15"/>
    </row>
    <row r="65" spans="1:16" ht="30" hidden="1" x14ac:dyDescent="0.3">
      <c r="A65" s="209" t="s">
        <v>121</v>
      </c>
      <c r="B65" s="66" t="s">
        <v>122</v>
      </c>
      <c r="C65" s="34"/>
      <c r="D65" s="49"/>
      <c r="E65" s="68"/>
      <c r="F65" s="86"/>
      <c r="G65" s="86"/>
      <c r="H65" s="36"/>
      <c r="I65" s="37">
        <v>3013801.162934456</v>
      </c>
      <c r="J65" s="36">
        <f t="shared" si="4"/>
        <v>3013801.162934456</v>
      </c>
      <c r="K65" s="87" t="s">
        <v>97</v>
      </c>
      <c r="L65" s="53"/>
      <c r="M65" s="15"/>
      <c r="N65" s="15"/>
      <c r="O65" s="15"/>
      <c r="P65" s="15"/>
    </row>
    <row r="66" spans="1:16" ht="54.75" hidden="1" customHeight="1" x14ac:dyDescent="0.3">
      <c r="A66" s="210"/>
      <c r="B66" s="66" t="s">
        <v>123</v>
      </c>
      <c r="C66" s="34" t="s">
        <v>70</v>
      </c>
      <c r="D66" s="49"/>
      <c r="E66" s="68">
        <v>2474259</v>
      </c>
      <c r="F66" s="86">
        <v>2237760</v>
      </c>
      <c r="G66" s="86">
        <v>3196800</v>
      </c>
      <c r="H66" s="36">
        <v>2474260</v>
      </c>
      <c r="I66" s="37">
        <v>2237760</v>
      </c>
      <c r="J66" s="36">
        <f t="shared" si="4"/>
        <v>-236500</v>
      </c>
      <c r="K66" s="89" t="s">
        <v>99</v>
      </c>
      <c r="L66" s="53"/>
      <c r="M66" s="15"/>
      <c r="N66" s="15"/>
      <c r="O66" s="15"/>
      <c r="P66" s="15"/>
    </row>
    <row r="67" spans="1:16" ht="30" hidden="1" x14ac:dyDescent="0.3">
      <c r="A67" s="211"/>
      <c r="B67" s="66" t="s">
        <v>124</v>
      </c>
      <c r="C67" s="34" t="s">
        <v>70</v>
      </c>
      <c r="D67" s="49"/>
      <c r="E67" s="68">
        <v>2104817</v>
      </c>
      <c r="F67" s="86">
        <v>2237760</v>
      </c>
      <c r="G67" s="86">
        <v>3196800</v>
      </c>
      <c r="H67" s="36">
        <v>2237760</v>
      </c>
      <c r="I67" s="37">
        <v>2331801.162934456</v>
      </c>
      <c r="J67" s="36">
        <f t="shared" si="4"/>
        <v>94041.162934456021</v>
      </c>
      <c r="K67" s="87" t="s">
        <v>97</v>
      </c>
      <c r="L67" s="53"/>
      <c r="M67" s="15"/>
      <c r="N67" s="15"/>
      <c r="O67" s="15"/>
      <c r="P67" s="15"/>
    </row>
    <row r="68" spans="1:16" ht="30" hidden="1" x14ac:dyDescent="0.3">
      <c r="A68" s="203" t="s">
        <v>125</v>
      </c>
      <c r="B68" s="66" t="s">
        <v>126</v>
      </c>
      <c r="C68" s="34" t="s">
        <v>70</v>
      </c>
      <c r="D68" s="49"/>
      <c r="E68" s="68">
        <v>1961282</v>
      </c>
      <c r="F68" s="86">
        <v>1706880</v>
      </c>
      <c r="G68" s="86">
        <v>2438400</v>
      </c>
      <c r="H68" s="36">
        <v>1961280</v>
      </c>
      <c r="I68" s="37">
        <v>2224086.8772201701</v>
      </c>
      <c r="J68" s="36">
        <f t="shared" si="4"/>
        <v>262806.87722017011</v>
      </c>
      <c r="K68" s="87" t="s">
        <v>97</v>
      </c>
      <c r="L68" s="53"/>
      <c r="M68" s="15"/>
      <c r="N68" s="15"/>
      <c r="O68" s="15"/>
      <c r="P68" s="15"/>
    </row>
    <row r="69" spans="1:16" ht="30" hidden="1" x14ac:dyDescent="0.3">
      <c r="A69" s="203"/>
      <c r="B69" s="66" t="s">
        <v>127</v>
      </c>
      <c r="C69" s="34" t="s">
        <v>70</v>
      </c>
      <c r="D69" s="49"/>
      <c r="E69" s="68">
        <v>1822551</v>
      </c>
      <c r="F69" s="86">
        <v>1706880</v>
      </c>
      <c r="G69" s="86">
        <v>2438400</v>
      </c>
      <c r="H69" s="36">
        <v>1822550</v>
      </c>
      <c r="I69" s="37">
        <v>1938201.1629344563</v>
      </c>
      <c r="J69" s="36">
        <f>I68-H69</f>
        <v>401536.87722017011</v>
      </c>
      <c r="K69" s="87" t="s">
        <v>97</v>
      </c>
      <c r="L69" s="53"/>
      <c r="M69" s="15"/>
      <c r="N69" s="15"/>
      <c r="O69" s="15"/>
      <c r="P69" s="15"/>
    </row>
    <row r="70" spans="1:16" ht="30" hidden="1" x14ac:dyDescent="0.3">
      <c r="A70" s="203" t="s">
        <v>128</v>
      </c>
      <c r="B70" s="66" t="s">
        <v>129</v>
      </c>
      <c r="C70" s="34" t="s">
        <v>70</v>
      </c>
      <c r="D70" s="49"/>
      <c r="E70" s="68">
        <v>1742820</v>
      </c>
      <c r="F70" s="86">
        <v>1349040</v>
      </c>
      <c r="G70" s="86">
        <v>1927200</v>
      </c>
      <c r="H70" s="36">
        <v>1742820</v>
      </c>
      <c r="I70" s="37">
        <v>1810051.1629344563</v>
      </c>
      <c r="J70" s="36">
        <f>I69-H70</f>
        <v>195381.16293445625</v>
      </c>
      <c r="K70" s="87" t="s">
        <v>97</v>
      </c>
      <c r="L70" s="53"/>
      <c r="M70" s="15"/>
      <c r="N70" s="15"/>
      <c r="O70" s="15"/>
      <c r="P70" s="15"/>
    </row>
    <row r="71" spans="1:16" ht="30" hidden="1" x14ac:dyDescent="0.3">
      <c r="A71" s="203"/>
      <c r="B71" s="66" t="s">
        <v>130</v>
      </c>
      <c r="C71" s="34" t="s">
        <v>70</v>
      </c>
      <c r="D71" s="49"/>
      <c r="E71" s="68">
        <v>1518292</v>
      </c>
      <c r="F71" s="86">
        <v>1349040</v>
      </c>
      <c r="G71" s="86">
        <v>1927200</v>
      </c>
      <c r="H71" s="36">
        <v>1518290</v>
      </c>
      <c r="I71" s="37">
        <v>1617134.4962677895</v>
      </c>
      <c r="J71" s="36">
        <f>I70-H71</f>
        <v>291761.16293445625</v>
      </c>
      <c r="K71" s="87" t="s">
        <v>97</v>
      </c>
      <c r="L71" s="53"/>
      <c r="M71" s="15"/>
      <c r="N71" s="15"/>
      <c r="O71" s="15"/>
      <c r="P71" s="15"/>
    </row>
    <row r="72" spans="1:16" ht="30" hidden="1" x14ac:dyDescent="0.3">
      <c r="A72" s="203" t="s">
        <v>80</v>
      </c>
      <c r="B72" s="66" t="s">
        <v>81</v>
      </c>
      <c r="C72" s="34" t="s">
        <v>70</v>
      </c>
      <c r="D72" s="49"/>
      <c r="E72" s="68">
        <v>1454698</v>
      </c>
      <c r="F72" s="86">
        <v>1065120</v>
      </c>
      <c r="G72" s="86">
        <v>1521600</v>
      </c>
      <c r="H72" s="36">
        <v>1454700</v>
      </c>
      <c r="I72" s="37">
        <v>1543650.3629344562</v>
      </c>
      <c r="J72" s="36">
        <f>I71-H72</f>
        <v>162434.49626778951</v>
      </c>
      <c r="K72" s="87" t="s">
        <v>97</v>
      </c>
      <c r="L72" s="53"/>
      <c r="M72" s="15"/>
      <c r="N72" s="15"/>
      <c r="O72" s="15"/>
      <c r="P72" s="15"/>
    </row>
    <row r="73" spans="1:16" ht="30" hidden="1" x14ac:dyDescent="0.3">
      <c r="A73" s="203"/>
      <c r="B73" s="66" t="s">
        <v>83</v>
      </c>
      <c r="C73" s="34" t="s">
        <v>70</v>
      </c>
      <c r="D73" s="49"/>
      <c r="E73" s="68">
        <v>1191259</v>
      </c>
      <c r="F73" s="86">
        <v>1065120</v>
      </c>
      <c r="G73" s="86">
        <v>1521600</v>
      </c>
      <c r="H73" s="36">
        <v>1191260</v>
      </c>
      <c r="I73" s="37">
        <v>1311801.1629344563</v>
      </c>
      <c r="J73" s="36">
        <f>I72-H73</f>
        <v>352390.36293445621</v>
      </c>
      <c r="K73" s="87" t="s">
        <v>97</v>
      </c>
      <c r="L73" s="53"/>
      <c r="M73" s="15"/>
      <c r="N73" s="15"/>
      <c r="O73" s="15"/>
      <c r="P73" s="15"/>
    </row>
    <row r="74" spans="1:16" ht="30" hidden="1" x14ac:dyDescent="0.3">
      <c r="A74" s="203" t="s">
        <v>85</v>
      </c>
      <c r="B74" s="66" t="s">
        <v>86</v>
      </c>
      <c r="C74" s="34" t="s">
        <v>70</v>
      </c>
      <c r="D74" s="49"/>
      <c r="E74" s="68">
        <v>902737</v>
      </c>
      <c r="F74" s="86">
        <v>803040</v>
      </c>
      <c r="G74" s="86">
        <v>1147200</v>
      </c>
      <c r="H74" s="36">
        <v>902740</v>
      </c>
      <c r="I74" s="37">
        <v>925551.16293445625</v>
      </c>
      <c r="J74" s="36">
        <f t="shared" ref="J74:J79" si="5">I74-H74</f>
        <v>22811.162934456253</v>
      </c>
      <c r="K74" s="87" t="s">
        <v>97</v>
      </c>
      <c r="L74" s="53"/>
      <c r="M74" s="15"/>
      <c r="N74" s="15"/>
      <c r="O74" s="15"/>
      <c r="P74" s="15"/>
    </row>
    <row r="75" spans="1:16" ht="29.25" hidden="1" customHeight="1" x14ac:dyDescent="0.3">
      <c r="A75" s="203"/>
      <c r="B75" s="66" t="s">
        <v>87</v>
      </c>
      <c r="C75" s="34" t="s">
        <v>70</v>
      </c>
      <c r="D75" s="49"/>
      <c r="E75" s="68">
        <v>703063</v>
      </c>
      <c r="F75" s="86">
        <v>803040</v>
      </c>
      <c r="G75" s="86">
        <v>1147200</v>
      </c>
      <c r="H75" s="36">
        <v>803040</v>
      </c>
      <c r="I75" s="37">
        <v>803040</v>
      </c>
      <c r="J75" s="36">
        <f t="shared" si="5"/>
        <v>0</v>
      </c>
      <c r="K75" s="213" t="s">
        <v>99</v>
      </c>
      <c r="L75" s="53"/>
      <c r="M75" s="15"/>
      <c r="N75" s="15"/>
      <c r="O75" s="15"/>
      <c r="P75" s="15"/>
    </row>
    <row r="76" spans="1:16" ht="28.5" hidden="1" customHeight="1" x14ac:dyDescent="0.3">
      <c r="A76" s="203"/>
      <c r="B76" s="66" t="s">
        <v>88</v>
      </c>
      <c r="C76" s="34" t="s">
        <v>70</v>
      </c>
      <c r="D76" s="49"/>
      <c r="E76" s="68">
        <v>564085</v>
      </c>
      <c r="F76" s="86">
        <v>803040</v>
      </c>
      <c r="G76" s="86">
        <v>1147200</v>
      </c>
      <c r="H76" s="36">
        <v>803040</v>
      </c>
      <c r="I76" s="37">
        <v>803040</v>
      </c>
      <c r="J76" s="36">
        <f t="shared" si="5"/>
        <v>0</v>
      </c>
      <c r="K76" s="214"/>
      <c r="L76" s="53"/>
      <c r="M76" s="15"/>
      <c r="N76" s="15"/>
      <c r="O76" s="15"/>
      <c r="P76" s="15"/>
    </row>
    <row r="77" spans="1:16" ht="22.15" hidden="1" customHeight="1" x14ac:dyDescent="0.3">
      <c r="A77" s="215" t="s">
        <v>38</v>
      </c>
      <c r="B77" s="66" t="s">
        <v>89</v>
      </c>
      <c r="C77" s="34" t="s">
        <v>70</v>
      </c>
      <c r="D77" s="49"/>
      <c r="E77" s="68">
        <v>407940</v>
      </c>
      <c r="F77" s="86"/>
      <c r="G77" s="86"/>
      <c r="H77" s="36">
        <v>456000</v>
      </c>
      <c r="I77" s="37">
        <v>446255.70838900172</v>
      </c>
      <c r="J77" s="36">
        <f t="shared" si="5"/>
        <v>-9744.2916109982762</v>
      </c>
      <c r="K77" s="204" t="s">
        <v>97</v>
      </c>
      <c r="L77" s="53"/>
      <c r="M77" s="15"/>
      <c r="N77" s="15"/>
      <c r="O77" s="15"/>
      <c r="P77" s="15"/>
    </row>
    <row r="78" spans="1:16" ht="22.15" hidden="1" customHeight="1" x14ac:dyDescent="0.3">
      <c r="A78" s="215"/>
      <c r="B78" s="66" t="s">
        <v>90</v>
      </c>
      <c r="C78" s="34" t="s">
        <v>70</v>
      </c>
      <c r="D78" s="49"/>
      <c r="E78" s="68">
        <v>276048</v>
      </c>
      <c r="F78" s="86"/>
      <c r="G78" s="86"/>
      <c r="H78" s="36">
        <v>309400</v>
      </c>
      <c r="I78" s="37">
        <v>313001.16293445625</v>
      </c>
      <c r="J78" s="36">
        <f t="shared" si="5"/>
        <v>3601.1629344562534</v>
      </c>
      <c r="K78" s="205"/>
      <c r="L78" s="53"/>
      <c r="M78" s="15"/>
      <c r="N78" s="15"/>
      <c r="O78" s="15"/>
      <c r="P78" s="15"/>
    </row>
    <row r="79" spans="1:16" ht="22.15" hidden="1" customHeight="1" x14ac:dyDescent="0.3">
      <c r="A79" s="215"/>
      <c r="B79" s="66" t="s">
        <v>91</v>
      </c>
      <c r="C79" s="34" t="s">
        <v>70</v>
      </c>
      <c r="D79" s="49"/>
      <c r="E79" s="68">
        <v>140620</v>
      </c>
      <c r="F79" s="86"/>
      <c r="G79" s="86"/>
      <c r="H79" s="36">
        <v>198000</v>
      </c>
      <c r="I79" s="37">
        <v>207134.4962677896</v>
      </c>
      <c r="J79" s="36">
        <f t="shared" si="5"/>
        <v>9134.4962677895965</v>
      </c>
      <c r="K79" s="206"/>
      <c r="L79" s="53"/>
      <c r="M79" s="15"/>
      <c r="N79" s="15"/>
      <c r="O79" s="15"/>
      <c r="P79" s="15"/>
    </row>
    <row r="80" spans="1:16" ht="28.5" hidden="1" x14ac:dyDescent="0.3">
      <c r="A80" s="28" t="s">
        <v>131</v>
      </c>
      <c r="B80" s="75" t="s">
        <v>132</v>
      </c>
      <c r="C80" s="34"/>
      <c r="D80" s="49"/>
      <c r="E80" s="68"/>
      <c r="F80" s="31"/>
      <c r="G80" s="31"/>
      <c r="H80" s="36"/>
      <c r="I80" s="74"/>
      <c r="J80" s="36"/>
      <c r="K80" s="18"/>
      <c r="L80" s="14"/>
      <c r="M80" s="15"/>
      <c r="N80" s="15"/>
      <c r="O80" s="15"/>
      <c r="P80" s="15"/>
    </row>
    <row r="81" spans="1:16" ht="30" hidden="1" x14ac:dyDescent="0.3">
      <c r="A81" s="203" t="s">
        <v>133</v>
      </c>
      <c r="B81" s="66" t="s">
        <v>134</v>
      </c>
      <c r="C81" s="34" t="s">
        <v>70</v>
      </c>
      <c r="D81" s="49"/>
      <c r="E81" s="68">
        <v>673556</v>
      </c>
      <c r="F81" s="31">
        <v>568000</v>
      </c>
      <c r="G81" s="31">
        <v>741600</v>
      </c>
      <c r="H81" s="36">
        <v>673560</v>
      </c>
      <c r="I81" s="37">
        <v>774747.73436302773</v>
      </c>
      <c r="J81" s="36">
        <f>I81-H81</f>
        <v>101187.73436302773</v>
      </c>
      <c r="K81" s="90" t="s">
        <v>97</v>
      </c>
      <c r="L81" s="53"/>
      <c r="M81" s="15"/>
      <c r="N81" s="15"/>
      <c r="O81" s="15"/>
      <c r="P81" s="15"/>
    </row>
    <row r="82" spans="1:16" ht="30" hidden="1" x14ac:dyDescent="0.3">
      <c r="A82" s="203"/>
      <c r="B82" s="66" t="s">
        <v>135</v>
      </c>
      <c r="C82" s="34" t="s">
        <v>70</v>
      </c>
      <c r="D82" s="49"/>
      <c r="E82" s="68">
        <v>632657</v>
      </c>
      <c r="F82" s="31">
        <v>568000</v>
      </c>
      <c r="G82" s="31">
        <v>741600</v>
      </c>
      <c r="H82" s="36">
        <v>632660</v>
      </c>
      <c r="I82" s="37">
        <v>725801.16293445625</v>
      </c>
      <c r="J82" s="36">
        <f>I82-H82</f>
        <v>93141.162934456253</v>
      </c>
      <c r="K82" s="90" t="s">
        <v>97</v>
      </c>
      <c r="L82" s="53"/>
      <c r="M82" s="15"/>
      <c r="N82" s="15"/>
      <c r="O82" s="15"/>
      <c r="P82" s="15"/>
    </row>
    <row r="83" spans="1:16" ht="30" hidden="1" x14ac:dyDescent="0.3">
      <c r="A83" s="203"/>
      <c r="B83" s="66" t="s">
        <v>136</v>
      </c>
      <c r="C83" s="34" t="s">
        <v>70</v>
      </c>
      <c r="D83" s="49"/>
      <c r="E83" s="68">
        <v>620620</v>
      </c>
      <c r="F83" s="31">
        <v>568000</v>
      </c>
      <c r="G83" s="31">
        <v>741600</v>
      </c>
      <c r="H83" s="36">
        <v>620620</v>
      </c>
      <c r="I83" s="37">
        <v>661801.16293445625</v>
      </c>
      <c r="J83" s="36">
        <f>I83-H83</f>
        <v>41181.162934456253</v>
      </c>
      <c r="K83" s="90" t="s">
        <v>97</v>
      </c>
      <c r="L83" s="53"/>
      <c r="M83" s="15"/>
      <c r="N83" s="15"/>
      <c r="O83" s="15"/>
      <c r="P83" s="15"/>
    </row>
    <row r="84" spans="1:16" ht="30" hidden="1" x14ac:dyDescent="0.3">
      <c r="A84" s="83" t="s">
        <v>137</v>
      </c>
      <c r="B84" s="66" t="s">
        <v>138</v>
      </c>
      <c r="C84" s="34" t="s">
        <v>70</v>
      </c>
      <c r="D84" s="49"/>
      <c r="E84" s="68">
        <v>553620</v>
      </c>
      <c r="F84" s="31">
        <v>464520</v>
      </c>
      <c r="G84" s="31">
        <v>663600</v>
      </c>
      <c r="H84" s="36">
        <v>553620</v>
      </c>
      <c r="I84" s="37">
        <v>594801.16293445625</v>
      </c>
      <c r="J84" s="36">
        <f>I84-H84</f>
        <v>41181.162934456253</v>
      </c>
      <c r="K84" s="90" t="s">
        <v>97</v>
      </c>
      <c r="L84" s="53"/>
      <c r="M84" s="15"/>
      <c r="N84" s="15"/>
      <c r="O84" s="15"/>
      <c r="P84" s="15"/>
    </row>
    <row r="85" spans="1:16" ht="57" hidden="1" x14ac:dyDescent="0.3">
      <c r="A85" s="28" t="s">
        <v>139</v>
      </c>
      <c r="B85" s="91" t="s">
        <v>140</v>
      </c>
      <c r="C85" s="16" t="s">
        <v>70</v>
      </c>
      <c r="D85" s="49"/>
      <c r="E85" s="92">
        <v>1424011</v>
      </c>
      <c r="F85" s="82">
        <v>1306000</v>
      </c>
      <c r="G85" s="82">
        <v>1567200</v>
      </c>
      <c r="H85" s="36">
        <v>1432229</v>
      </c>
      <c r="I85" s="37">
        <v>1328000</v>
      </c>
      <c r="J85" s="36">
        <f>I85-H85</f>
        <v>-104229</v>
      </c>
      <c r="K85" s="17" t="s">
        <v>141</v>
      </c>
      <c r="L85" s="53"/>
      <c r="M85" s="15"/>
      <c r="N85" s="15"/>
      <c r="O85" s="15"/>
      <c r="P85" s="15"/>
    </row>
    <row r="86" spans="1:16" s="58" customFormat="1" ht="30" x14ac:dyDescent="0.3">
      <c r="A86" s="74" t="s">
        <v>74</v>
      </c>
      <c r="B86" s="75" t="s">
        <v>142</v>
      </c>
      <c r="C86" s="81"/>
      <c r="D86" s="49"/>
      <c r="E86" s="68"/>
      <c r="F86" s="31"/>
      <c r="G86" s="31"/>
      <c r="H86" s="84"/>
      <c r="I86" s="93"/>
      <c r="J86" s="69"/>
      <c r="K86" s="18"/>
      <c r="L86" s="56"/>
      <c r="M86" s="57"/>
      <c r="N86" s="57"/>
      <c r="O86" s="57"/>
      <c r="P86" s="57"/>
    </row>
    <row r="87" spans="1:16" s="58" customFormat="1" ht="60" x14ac:dyDescent="0.3">
      <c r="A87" s="74" t="s">
        <v>139</v>
      </c>
      <c r="B87" s="75" t="s">
        <v>291</v>
      </c>
      <c r="C87" s="81" t="s">
        <v>278</v>
      </c>
      <c r="D87" s="49"/>
      <c r="E87" s="68"/>
      <c r="F87" s="31">
        <v>1306000</v>
      </c>
      <c r="G87" s="31">
        <v>1567200</v>
      </c>
      <c r="H87" s="31">
        <v>1419336</v>
      </c>
      <c r="I87" s="27">
        <v>1493920</v>
      </c>
      <c r="J87" s="31">
        <f>I87-H87</f>
        <v>74584</v>
      </c>
      <c r="K87" s="18" t="s">
        <v>292</v>
      </c>
      <c r="L87" s="56"/>
      <c r="M87" s="57"/>
      <c r="N87" s="57"/>
      <c r="O87" s="57"/>
      <c r="P87" s="57"/>
    </row>
    <row r="88" spans="1:16" s="58" customFormat="1" ht="28.5" x14ac:dyDescent="0.3">
      <c r="A88" s="28" t="s">
        <v>75</v>
      </c>
      <c r="B88" s="29" t="s">
        <v>76</v>
      </c>
      <c r="C88" s="81"/>
      <c r="D88" s="49"/>
      <c r="E88" s="68"/>
      <c r="F88" s="31"/>
      <c r="G88" s="31"/>
      <c r="H88" s="40"/>
      <c r="I88" s="74"/>
      <c r="J88" s="84"/>
      <c r="K88" s="18"/>
      <c r="L88" s="56"/>
      <c r="M88" s="57"/>
      <c r="N88" s="57"/>
      <c r="O88" s="57"/>
      <c r="P88" s="57"/>
    </row>
    <row r="89" spans="1:16" s="58" customFormat="1" ht="33" customHeight="1" x14ac:dyDescent="0.3">
      <c r="A89" s="203" t="s">
        <v>93</v>
      </c>
      <c r="B89" s="91" t="s">
        <v>94</v>
      </c>
      <c r="C89" s="34" t="s">
        <v>84</v>
      </c>
      <c r="D89" s="49"/>
      <c r="E89" s="68">
        <v>3110000</v>
      </c>
      <c r="F89" s="31">
        <v>2784600</v>
      </c>
      <c r="G89" s="31">
        <v>3978000</v>
      </c>
      <c r="H89" s="36">
        <v>3110000</v>
      </c>
      <c r="J89" s="94"/>
      <c r="K89" s="17" t="s">
        <v>293</v>
      </c>
      <c r="L89" s="56"/>
      <c r="M89" s="57"/>
      <c r="N89" s="57"/>
      <c r="O89" s="57"/>
      <c r="P89" s="57"/>
    </row>
    <row r="90" spans="1:16" s="58" customFormat="1" x14ac:dyDescent="0.3">
      <c r="A90" s="203"/>
      <c r="B90" s="91" t="s">
        <v>96</v>
      </c>
      <c r="C90" s="34" t="s">
        <v>84</v>
      </c>
      <c r="D90" s="49"/>
      <c r="E90" s="68" t="e">
        <f>O90/M90</f>
        <v>#DIV/0!</v>
      </c>
      <c r="F90" s="31">
        <v>2784600</v>
      </c>
      <c r="G90" s="31">
        <v>3978000</v>
      </c>
      <c r="H90" s="36">
        <v>2850000</v>
      </c>
      <c r="J90" s="36"/>
      <c r="K90" s="17" t="s">
        <v>293</v>
      </c>
      <c r="L90" s="59"/>
      <c r="M90" s="57"/>
      <c r="N90" s="57"/>
      <c r="O90" s="95"/>
      <c r="P90" s="57"/>
    </row>
    <row r="91" spans="1:16" s="58" customFormat="1" ht="47.25" customHeight="1" x14ac:dyDescent="0.3">
      <c r="A91" s="203"/>
      <c r="B91" s="91" t="s">
        <v>98</v>
      </c>
      <c r="C91" s="34" t="s">
        <v>84</v>
      </c>
      <c r="D91" s="49"/>
      <c r="E91" s="68" t="e">
        <f>O91/M91</f>
        <v>#DIV/0!</v>
      </c>
      <c r="F91" s="31">
        <v>2784600</v>
      </c>
      <c r="G91" s="31">
        <v>3978000</v>
      </c>
      <c r="H91" s="36">
        <v>2784600</v>
      </c>
      <c r="I91" s="27">
        <v>3968000</v>
      </c>
      <c r="J91" s="36">
        <f>I91-H91</f>
        <v>1183400</v>
      </c>
      <c r="K91" s="17" t="s">
        <v>292</v>
      </c>
      <c r="L91" s="59"/>
      <c r="M91" s="57"/>
      <c r="N91" s="57"/>
      <c r="O91" s="95"/>
      <c r="P91" s="57"/>
    </row>
    <row r="92" spans="1:16" s="58" customFormat="1" x14ac:dyDescent="0.3">
      <c r="A92" s="203" t="s">
        <v>100</v>
      </c>
      <c r="B92" s="29" t="s">
        <v>101</v>
      </c>
      <c r="C92" s="34"/>
      <c r="D92" s="49"/>
      <c r="E92" s="68"/>
      <c r="F92" s="31">
        <v>3281000</v>
      </c>
      <c r="G92" s="31">
        <v>4020400</v>
      </c>
      <c r="H92" s="36"/>
      <c r="I92" s="156"/>
      <c r="J92" s="36"/>
      <c r="K92" s="17"/>
      <c r="L92" s="59"/>
      <c r="M92" s="57"/>
      <c r="N92" s="57"/>
      <c r="O92" s="95"/>
      <c r="P92" s="57"/>
    </row>
    <row r="93" spans="1:16" s="58" customFormat="1" ht="38.25" customHeight="1" x14ac:dyDescent="0.3">
      <c r="A93" s="203"/>
      <c r="B93" s="48" t="s">
        <v>144</v>
      </c>
      <c r="C93" s="34"/>
      <c r="D93" s="49"/>
      <c r="E93" s="68"/>
      <c r="F93" s="31">
        <v>3281000</v>
      </c>
      <c r="G93" s="31">
        <v>4020400</v>
      </c>
      <c r="H93" s="36">
        <v>3650000</v>
      </c>
      <c r="I93" s="156"/>
      <c r="J93" s="36"/>
      <c r="K93" s="17"/>
      <c r="L93" s="59"/>
      <c r="M93" s="57"/>
      <c r="N93" s="57"/>
      <c r="O93" s="95"/>
      <c r="P93" s="57"/>
    </row>
    <row r="94" spans="1:16" s="58" customFormat="1" ht="28.5" customHeight="1" x14ac:dyDescent="0.3">
      <c r="A94" s="203"/>
      <c r="B94" s="48" t="s">
        <v>145</v>
      </c>
      <c r="C94" s="34"/>
      <c r="D94" s="49"/>
      <c r="E94" s="68"/>
      <c r="F94" s="31">
        <v>3281000</v>
      </c>
      <c r="G94" s="31">
        <v>4020400</v>
      </c>
      <c r="H94" s="36">
        <v>3281000</v>
      </c>
      <c r="I94" s="156"/>
      <c r="J94" s="36"/>
      <c r="K94" s="216"/>
      <c r="L94" s="59"/>
      <c r="M94" s="57"/>
      <c r="N94" s="57"/>
      <c r="O94" s="95"/>
      <c r="P94" s="57"/>
    </row>
    <row r="95" spans="1:16" s="58" customFormat="1" ht="18" customHeight="1" x14ac:dyDescent="0.3">
      <c r="A95" s="203"/>
      <c r="B95" s="48" t="s">
        <v>146</v>
      </c>
      <c r="C95" s="34"/>
      <c r="D95" s="49"/>
      <c r="E95" s="68"/>
      <c r="F95" s="31">
        <v>3281000</v>
      </c>
      <c r="G95" s="31">
        <v>4020400</v>
      </c>
      <c r="H95" s="36">
        <v>3281000</v>
      </c>
      <c r="I95" s="156"/>
      <c r="J95" s="36"/>
      <c r="K95" s="216"/>
      <c r="L95" s="59"/>
      <c r="M95" s="57"/>
      <c r="N95" s="57"/>
      <c r="O95" s="95"/>
      <c r="P95" s="57"/>
    </row>
    <row r="96" spans="1:16" s="58" customFormat="1" x14ac:dyDescent="0.3">
      <c r="A96" s="203"/>
      <c r="B96" s="29" t="s">
        <v>102</v>
      </c>
      <c r="C96" s="34"/>
      <c r="D96" s="49"/>
      <c r="E96" s="68"/>
      <c r="F96" s="31">
        <v>3281000</v>
      </c>
      <c r="G96" s="31">
        <v>4020400</v>
      </c>
      <c r="H96" s="36"/>
      <c r="I96" s="156"/>
      <c r="J96" s="36"/>
      <c r="K96" s="17"/>
      <c r="L96" s="59"/>
      <c r="M96" s="57"/>
      <c r="N96" s="57"/>
      <c r="O96" s="95"/>
      <c r="P96" s="57"/>
    </row>
    <row r="97" spans="1:16" s="58" customFormat="1" ht="34.5" customHeight="1" x14ac:dyDescent="0.3">
      <c r="A97" s="203"/>
      <c r="B97" s="48" t="s">
        <v>147</v>
      </c>
      <c r="C97" s="34"/>
      <c r="D97" s="49"/>
      <c r="E97" s="68"/>
      <c r="F97" s="31">
        <v>3281000</v>
      </c>
      <c r="G97" s="31">
        <v>4020400</v>
      </c>
      <c r="H97" s="36">
        <v>3425000</v>
      </c>
      <c r="I97" s="156"/>
      <c r="J97" s="36"/>
      <c r="K97" s="17"/>
      <c r="L97" s="59"/>
      <c r="M97" s="57"/>
      <c r="N97" s="57"/>
      <c r="O97" s="95"/>
      <c r="P97" s="57"/>
    </row>
    <row r="98" spans="1:16" s="58" customFormat="1" ht="28.5" customHeight="1" x14ac:dyDescent="0.3">
      <c r="A98" s="203"/>
      <c r="B98" s="48" t="s">
        <v>148</v>
      </c>
      <c r="C98" s="34"/>
      <c r="D98" s="49"/>
      <c r="E98" s="68"/>
      <c r="F98" s="31">
        <v>3281000</v>
      </c>
      <c r="G98" s="31">
        <v>4020400</v>
      </c>
      <c r="H98" s="36">
        <v>3281000</v>
      </c>
      <c r="I98" s="156"/>
      <c r="J98" s="36"/>
      <c r="K98" s="216"/>
      <c r="L98" s="59"/>
      <c r="M98" s="57"/>
      <c r="N98" s="57"/>
      <c r="O98" s="95"/>
      <c r="P98" s="57"/>
    </row>
    <row r="99" spans="1:16" s="58" customFormat="1" ht="21.75" customHeight="1" x14ac:dyDescent="0.3">
      <c r="A99" s="203"/>
      <c r="B99" s="48" t="s">
        <v>149</v>
      </c>
      <c r="C99" s="34"/>
      <c r="D99" s="49"/>
      <c r="E99" s="68"/>
      <c r="F99" s="31">
        <v>3281000</v>
      </c>
      <c r="G99" s="31">
        <v>4020400</v>
      </c>
      <c r="H99" s="36">
        <v>3281000</v>
      </c>
      <c r="I99" s="156"/>
      <c r="J99" s="36"/>
      <c r="K99" s="216"/>
      <c r="L99" s="59"/>
      <c r="M99" s="57"/>
      <c r="N99" s="57"/>
      <c r="O99" s="95"/>
      <c r="P99" s="57"/>
    </row>
    <row r="100" spans="1:16" s="58" customFormat="1" x14ac:dyDescent="0.3">
      <c r="A100" s="212" t="s">
        <v>150</v>
      </c>
      <c r="B100" s="29" t="s">
        <v>151</v>
      </c>
      <c r="C100" s="34"/>
      <c r="D100" s="49"/>
      <c r="E100" s="68"/>
      <c r="F100" s="31">
        <v>3438000</v>
      </c>
      <c r="G100" s="31">
        <v>4149600</v>
      </c>
      <c r="H100" s="36"/>
      <c r="I100" s="156"/>
      <c r="J100" s="36"/>
      <c r="K100" s="17"/>
      <c r="L100" s="59"/>
      <c r="M100" s="57"/>
      <c r="N100" s="57"/>
      <c r="O100" s="95"/>
      <c r="P100" s="57"/>
    </row>
    <row r="101" spans="1:16" s="58" customFormat="1" ht="32.25" customHeight="1" x14ac:dyDescent="0.3">
      <c r="A101" s="212"/>
      <c r="B101" s="48" t="s">
        <v>152</v>
      </c>
      <c r="C101" s="34"/>
      <c r="D101" s="49"/>
      <c r="E101" s="68"/>
      <c r="F101" s="31">
        <v>3438000</v>
      </c>
      <c r="G101" s="31">
        <v>4149600</v>
      </c>
      <c r="H101" s="36">
        <v>3760000</v>
      </c>
      <c r="I101" s="156"/>
      <c r="J101" s="36"/>
      <c r="K101" s="17"/>
      <c r="L101" s="59"/>
      <c r="M101" s="57"/>
      <c r="N101" s="57"/>
      <c r="O101" s="95"/>
      <c r="P101" s="57"/>
    </row>
    <row r="102" spans="1:16" s="58" customFormat="1" ht="53.25" customHeight="1" x14ac:dyDescent="0.3">
      <c r="A102" s="212"/>
      <c r="B102" s="48" t="s">
        <v>153</v>
      </c>
      <c r="C102" s="34"/>
      <c r="D102" s="49"/>
      <c r="E102" s="68"/>
      <c r="F102" s="31">
        <v>3438000</v>
      </c>
      <c r="G102" s="31">
        <v>4149600</v>
      </c>
      <c r="H102" s="36">
        <v>3438000</v>
      </c>
      <c r="I102" s="156"/>
      <c r="J102" s="36"/>
      <c r="K102" s="17"/>
      <c r="L102" s="59"/>
      <c r="M102" s="57"/>
      <c r="N102" s="57"/>
      <c r="O102" s="95"/>
      <c r="P102" s="57"/>
    </row>
    <row r="103" spans="1:16" s="58" customFormat="1" x14ac:dyDescent="0.3">
      <c r="A103" s="212"/>
      <c r="B103" s="29" t="s">
        <v>154</v>
      </c>
      <c r="C103" s="34"/>
      <c r="D103" s="49"/>
      <c r="E103" s="68"/>
      <c r="F103" s="31">
        <v>3438000</v>
      </c>
      <c r="G103" s="31">
        <v>4149600</v>
      </c>
      <c r="H103" s="36"/>
      <c r="I103" s="156"/>
      <c r="J103" s="36"/>
      <c r="K103" s="17"/>
      <c r="L103" s="59"/>
      <c r="M103" s="57"/>
      <c r="N103" s="57"/>
      <c r="O103" s="95"/>
      <c r="P103" s="57"/>
    </row>
    <row r="104" spans="1:16" s="58" customFormat="1" ht="51" customHeight="1" x14ac:dyDescent="0.3">
      <c r="A104" s="212"/>
      <c r="B104" s="48" t="s">
        <v>155</v>
      </c>
      <c r="C104" s="34"/>
      <c r="D104" s="49"/>
      <c r="E104" s="68"/>
      <c r="F104" s="31"/>
      <c r="G104" s="31"/>
      <c r="H104" s="36">
        <v>3438000</v>
      </c>
      <c r="I104" s="156"/>
      <c r="J104" s="36"/>
      <c r="K104" s="17"/>
      <c r="L104" s="59"/>
      <c r="M104" s="57"/>
      <c r="N104" s="57"/>
      <c r="O104" s="95"/>
      <c r="P104" s="57"/>
    </row>
    <row r="105" spans="1:16" s="58" customFormat="1" ht="18.75" customHeight="1" x14ac:dyDescent="0.3">
      <c r="A105" s="212" t="s">
        <v>103</v>
      </c>
      <c r="B105" s="22" t="s">
        <v>156</v>
      </c>
      <c r="C105" s="34" t="s">
        <v>84</v>
      </c>
      <c r="D105" s="49"/>
      <c r="E105" s="68"/>
      <c r="F105" s="31">
        <v>3404520</v>
      </c>
      <c r="G105" s="31">
        <v>4863600</v>
      </c>
      <c r="H105" s="36"/>
      <c r="J105" s="36"/>
      <c r="K105" s="96"/>
      <c r="L105" s="56"/>
      <c r="M105" s="57"/>
      <c r="N105" s="57"/>
      <c r="O105" s="57"/>
      <c r="P105" s="57"/>
    </row>
    <row r="106" spans="1:16" s="58" customFormat="1" x14ac:dyDescent="0.3">
      <c r="A106" s="212"/>
      <c r="B106" s="49" t="s">
        <v>157</v>
      </c>
      <c r="C106" s="34" t="s">
        <v>84</v>
      </c>
      <c r="D106" s="49"/>
      <c r="E106" s="97">
        <v>3950000</v>
      </c>
      <c r="F106" s="98"/>
      <c r="G106" s="98"/>
      <c r="H106" s="36">
        <v>3950000</v>
      </c>
      <c r="J106" s="36"/>
      <c r="K106" s="17"/>
      <c r="L106" s="59"/>
      <c r="M106" s="100"/>
      <c r="N106" s="57"/>
      <c r="O106" s="95"/>
      <c r="P106" s="57"/>
    </row>
    <row r="107" spans="1:16" s="58" customFormat="1" x14ac:dyDescent="0.3">
      <c r="A107" s="212"/>
      <c r="B107" s="49" t="s">
        <v>158</v>
      </c>
      <c r="C107" s="34" t="s">
        <v>84</v>
      </c>
      <c r="D107" s="49"/>
      <c r="E107" s="97" t="e">
        <f>O107/M107</f>
        <v>#DIV/0!</v>
      </c>
      <c r="F107" s="98"/>
      <c r="G107" s="98"/>
      <c r="H107" s="36">
        <v>3561250</v>
      </c>
      <c r="J107" s="36"/>
      <c r="K107" s="17"/>
      <c r="L107" s="59"/>
      <c r="M107" s="57"/>
      <c r="N107" s="57"/>
      <c r="O107" s="95"/>
      <c r="P107" s="57"/>
    </row>
    <row r="108" spans="1:16" s="58" customFormat="1" ht="18" customHeight="1" x14ac:dyDescent="0.3">
      <c r="A108" s="212"/>
      <c r="B108" s="49" t="s">
        <v>159</v>
      </c>
      <c r="C108" s="34" t="s">
        <v>84</v>
      </c>
      <c r="D108" s="49"/>
      <c r="E108" s="97"/>
      <c r="F108" s="98"/>
      <c r="G108" s="98"/>
      <c r="H108" s="36">
        <v>3404520</v>
      </c>
      <c r="I108" s="37">
        <v>4198000</v>
      </c>
      <c r="J108" s="36">
        <f>I108-H108</f>
        <v>793480</v>
      </c>
      <c r="K108" s="23" t="s">
        <v>292</v>
      </c>
      <c r="L108" s="59"/>
      <c r="M108" s="57"/>
      <c r="N108" s="57"/>
      <c r="O108" s="95"/>
      <c r="P108" s="57"/>
    </row>
    <row r="109" spans="1:16" s="58" customFormat="1" x14ac:dyDescent="0.3">
      <c r="A109" s="212"/>
      <c r="B109" s="49" t="s">
        <v>160</v>
      </c>
      <c r="C109" s="34" t="s">
        <v>84</v>
      </c>
      <c r="D109" s="49"/>
      <c r="E109" s="97">
        <v>3130000</v>
      </c>
      <c r="F109" s="98"/>
      <c r="G109" s="98"/>
      <c r="H109" s="36">
        <v>3404520</v>
      </c>
      <c r="J109" s="36"/>
      <c r="K109" s="23"/>
      <c r="L109" s="59"/>
      <c r="M109" s="100"/>
      <c r="N109" s="57"/>
      <c r="O109" s="95"/>
      <c r="P109" s="57"/>
    </row>
    <row r="110" spans="1:16" s="58" customFormat="1" x14ac:dyDescent="0.3">
      <c r="A110" s="212"/>
      <c r="B110" s="49" t="s">
        <v>161</v>
      </c>
      <c r="C110" s="34" t="s">
        <v>84</v>
      </c>
      <c r="D110" s="49"/>
      <c r="E110" s="97">
        <v>2880000</v>
      </c>
      <c r="F110" s="98"/>
      <c r="G110" s="98"/>
      <c r="H110" s="36">
        <v>3404520</v>
      </c>
      <c r="I110" s="37">
        <v>4565000</v>
      </c>
      <c r="J110" s="36">
        <f>I110-H110</f>
        <v>1160480</v>
      </c>
      <c r="K110" s="23" t="s">
        <v>292</v>
      </c>
      <c r="L110" s="59"/>
      <c r="M110" s="57"/>
      <c r="N110" s="57"/>
      <c r="O110" s="95"/>
      <c r="P110" s="57"/>
    </row>
    <row r="111" spans="1:16" s="58" customFormat="1" ht="13.5" customHeight="1" x14ac:dyDescent="0.3">
      <c r="A111" s="212"/>
      <c r="B111" s="49" t="s">
        <v>162</v>
      </c>
      <c r="C111" s="34" t="s">
        <v>84</v>
      </c>
      <c r="D111" s="49"/>
      <c r="E111" s="97"/>
      <c r="F111" s="98"/>
      <c r="G111" s="98"/>
      <c r="H111" s="36">
        <v>3404520</v>
      </c>
      <c r="I111" s="37">
        <v>4025000</v>
      </c>
      <c r="J111" s="36">
        <f>I111-H111</f>
        <v>620480</v>
      </c>
      <c r="K111" s="23" t="s">
        <v>292</v>
      </c>
      <c r="L111" s="59"/>
      <c r="M111" s="57"/>
      <c r="N111" s="57"/>
      <c r="O111" s="95"/>
      <c r="P111" s="57"/>
    </row>
    <row r="112" spans="1:16" s="58" customFormat="1" x14ac:dyDescent="0.3">
      <c r="A112" s="203" t="s">
        <v>107</v>
      </c>
      <c r="B112" s="22" t="s">
        <v>108</v>
      </c>
      <c r="C112" s="34" t="s">
        <v>84</v>
      </c>
      <c r="D112" s="49"/>
      <c r="E112" s="68"/>
      <c r="F112" s="31">
        <v>3050880</v>
      </c>
      <c r="G112" s="31">
        <v>4358400</v>
      </c>
      <c r="H112" s="36"/>
      <c r="J112" s="36"/>
      <c r="K112" s="96"/>
      <c r="L112" s="56"/>
      <c r="M112" s="57"/>
      <c r="N112" s="57"/>
      <c r="O112" s="57"/>
      <c r="P112" s="57"/>
    </row>
    <row r="113" spans="1:16" s="58" customFormat="1" ht="37.5" customHeight="1" x14ac:dyDescent="0.3">
      <c r="A113" s="203"/>
      <c r="B113" s="49" t="s">
        <v>163</v>
      </c>
      <c r="C113" s="34" t="s">
        <v>84</v>
      </c>
      <c r="D113" s="49"/>
      <c r="E113" s="97">
        <v>3800000</v>
      </c>
      <c r="F113" s="98"/>
      <c r="G113" s="98"/>
      <c r="H113" s="36">
        <f>E113</f>
        <v>3800000</v>
      </c>
      <c r="I113" s="156"/>
      <c r="J113" s="101"/>
      <c r="K113" s="17"/>
      <c r="L113" s="59"/>
      <c r="M113" s="100"/>
      <c r="N113" s="57"/>
      <c r="O113" s="95"/>
      <c r="P113" s="57"/>
    </row>
    <row r="114" spans="1:16" s="58" customFormat="1" x14ac:dyDescent="0.3">
      <c r="A114" s="203"/>
      <c r="B114" s="49" t="s">
        <v>164</v>
      </c>
      <c r="C114" s="34" t="s">
        <v>84</v>
      </c>
      <c r="D114" s="49"/>
      <c r="E114" s="97">
        <v>3590000</v>
      </c>
      <c r="F114" s="98"/>
      <c r="G114" s="98"/>
      <c r="H114" s="36">
        <f>E114</f>
        <v>3590000</v>
      </c>
      <c r="J114" s="101"/>
      <c r="K114" s="17"/>
      <c r="L114" s="59"/>
      <c r="M114" s="57"/>
      <c r="N114" s="57"/>
      <c r="O114" s="95"/>
      <c r="P114" s="57"/>
    </row>
    <row r="115" spans="1:16" s="58" customFormat="1" x14ac:dyDescent="0.3">
      <c r="A115" s="203"/>
      <c r="B115" s="22" t="s">
        <v>109</v>
      </c>
      <c r="C115" s="34" t="s">
        <v>84</v>
      </c>
      <c r="D115" s="49"/>
      <c r="E115" s="97"/>
      <c r="F115" s="31">
        <v>3050880</v>
      </c>
      <c r="G115" s="31">
        <v>4358400</v>
      </c>
      <c r="H115" s="36"/>
      <c r="J115" s="101"/>
      <c r="K115" s="17"/>
      <c r="L115" s="59"/>
      <c r="M115" s="57"/>
      <c r="N115" s="57"/>
      <c r="O115" s="95"/>
      <c r="P115" s="57"/>
    </row>
    <row r="116" spans="1:16" s="58" customFormat="1" ht="40.5" customHeight="1" x14ac:dyDescent="0.3">
      <c r="A116" s="203"/>
      <c r="B116" s="49" t="s">
        <v>165</v>
      </c>
      <c r="C116" s="34" t="s">
        <v>84</v>
      </c>
      <c r="D116" s="49"/>
      <c r="E116" s="97">
        <v>2790000</v>
      </c>
      <c r="F116" s="31"/>
      <c r="G116" s="31"/>
      <c r="H116" s="36">
        <v>3050880</v>
      </c>
      <c r="I116" s="37">
        <v>4313000</v>
      </c>
      <c r="J116" s="37">
        <f>I116-H116</f>
        <v>1262120</v>
      </c>
      <c r="K116" s="216" t="s">
        <v>292</v>
      </c>
      <c r="L116" s="59"/>
      <c r="M116" s="100"/>
      <c r="N116" s="57"/>
      <c r="O116" s="95"/>
      <c r="P116" s="57"/>
    </row>
    <row r="117" spans="1:16" s="58" customFormat="1" x14ac:dyDescent="0.3">
      <c r="A117" s="83"/>
      <c r="B117" s="49" t="s">
        <v>166</v>
      </c>
      <c r="C117" s="34" t="s">
        <v>84</v>
      </c>
      <c r="D117" s="49"/>
      <c r="E117" s="97"/>
      <c r="F117" s="31"/>
      <c r="G117" s="31"/>
      <c r="H117" s="36">
        <v>3050880</v>
      </c>
      <c r="I117" s="37">
        <v>3968000</v>
      </c>
      <c r="J117" s="37">
        <f>I117-H117</f>
        <v>917120</v>
      </c>
      <c r="K117" s="216"/>
      <c r="L117" s="59"/>
      <c r="M117" s="100"/>
      <c r="N117" s="57"/>
      <c r="O117" s="95"/>
      <c r="P117" s="57"/>
    </row>
    <row r="118" spans="1:16" s="58" customFormat="1" ht="37.5" customHeight="1" x14ac:dyDescent="0.3">
      <c r="A118" s="83"/>
      <c r="B118" s="102" t="s">
        <v>167</v>
      </c>
      <c r="C118" s="34" t="s">
        <v>84</v>
      </c>
      <c r="D118" s="49"/>
      <c r="E118" s="97"/>
      <c r="F118" s="31">
        <v>2747000</v>
      </c>
      <c r="G118" s="31">
        <v>3296000</v>
      </c>
      <c r="H118" s="154">
        <v>3044000</v>
      </c>
      <c r="I118" s="156"/>
      <c r="J118" s="101"/>
      <c r="K118" s="103"/>
      <c r="L118" s="59"/>
      <c r="M118" s="100"/>
      <c r="N118" s="57"/>
      <c r="O118" s="95"/>
      <c r="P118" s="57"/>
    </row>
    <row r="119" spans="1:16" s="58" customFormat="1" ht="32.25" customHeight="1" x14ac:dyDescent="0.3">
      <c r="A119" s="83"/>
      <c r="B119" s="102" t="s">
        <v>168</v>
      </c>
      <c r="C119" s="34" t="s">
        <v>84</v>
      </c>
      <c r="D119" s="49"/>
      <c r="E119" s="97"/>
      <c r="F119" s="31">
        <v>2747000</v>
      </c>
      <c r="G119" s="31">
        <v>3296000</v>
      </c>
      <c r="H119" s="154">
        <v>2862000</v>
      </c>
      <c r="I119" s="156"/>
      <c r="J119" s="101"/>
      <c r="K119" s="103"/>
      <c r="L119" s="59"/>
      <c r="M119" s="100"/>
      <c r="N119" s="57"/>
      <c r="O119" s="95"/>
      <c r="P119" s="57"/>
    </row>
    <row r="120" spans="1:16" s="58" customFormat="1" ht="48.75" customHeight="1" x14ac:dyDescent="0.3">
      <c r="A120" s="83"/>
      <c r="B120" s="104" t="s">
        <v>169</v>
      </c>
      <c r="C120" s="34" t="s">
        <v>84</v>
      </c>
      <c r="D120" s="49"/>
      <c r="E120" s="97"/>
      <c r="F120" s="31">
        <v>2747000</v>
      </c>
      <c r="G120" s="31">
        <v>3296000</v>
      </c>
      <c r="H120" s="154">
        <v>2747000</v>
      </c>
      <c r="I120" s="156"/>
      <c r="J120" s="101"/>
      <c r="K120" s="103"/>
      <c r="L120" s="59"/>
      <c r="M120" s="100"/>
      <c r="N120" s="57"/>
      <c r="O120" s="95"/>
      <c r="P120" s="57"/>
    </row>
    <row r="121" spans="1:16" s="58" customFormat="1" x14ac:dyDescent="0.3">
      <c r="A121" s="83"/>
      <c r="B121" s="104" t="s">
        <v>111</v>
      </c>
      <c r="C121" s="34" t="s">
        <v>84</v>
      </c>
      <c r="D121" s="49"/>
      <c r="E121" s="97"/>
      <c r="F121" s="31">
        <v>1351560</v>
      </c>
      <c r="G121" s="31">
        <v>1930800</v>
      </c>
      <c r="H121" s="154">
        <v>1890000</v>
      </c>
      <c r="I121" s="156"/>
      <c r="J121" s="101"/>
      <c r="K121" s="217"/>
      <c r="L121" s="59"/>
      <c r="M121" s="100"/>
      <c r="N121" s="57"/>
      <c r="O121" s="95"/>
      <c r="P121" s="57"/>
    </row>
    <row r="122" spans="1:16" s="58" customFormat="1" ht="20.25" customHeight="1" x14ac:dyDescent="0.3">
      <c r="A122" s="83"/>
      <c r="B122" s="104" t="s">
        <v>170</v>
      </c>
      <c r="C122" s="34" t="s">
        <v>84</v>
      </c>
      <c r="D122" s="49"/>
      <c r="E122" s="97"/>
      <c r="F122" s="31">
        <v>1351560</v>
      </c>
      <c r="G122" s="31">
        <v>1930800</v>
      </c>
      <c r="H122" s="154">
        <v>1613000</v>
      </c>
      <c r="I122" s="156"/>
      <c r="J122" s="101"/>
      <c r="K122" s="217"/>
      <c r="L122" s="59"/>
      <c r="M122" s="100"/>
      <c r="N122" s="57"/>
      <c r="O122" s="95"/>
      <c r="P122" s="57"/>
    </row>
    <row r="123" spans="1:16" s="58" customFormat="1" ht="48.75" customHeight="1" x14ac:dyDescent="0.3">
      <c r="A123" s="83"/>
      <c r="B123" s="104" t="s">
        <v>112</v>
      </c>
      <c r="C123" s="34" t="s">
        <v>84</v>
      </c>
      <c r="D123" s="49"/>
      <c r="E123" s="97"/>
      <c r="F123" s="31">
        <v>1351560</v>
      </c>
      <c r="G123" s="31">
        <v>1930800</v>
      </c>
      <c r="H123" s="154">
        <v>1351560</v>
      </c>
      <c r="I123" s="156"/>
      <c r="J123" s="101"/>
      <c r="K123" s="103"/>
      <c r="L123" s="59"/>
      <c r="M123" s="100"/>
      <c r="N123" s="57"/>
      <c r="O123" s="95"/>
      <c r="P123" s="57"/>
    </row>
    <row r="124" spans="1:16" s="58" customFormat="1" ht="21.75" customHeight="1" x14ac:dyDescent="0.3">
      <c r="A124" s="83"/>
      <c r="B124" s="104" t="s">
        <v>114</v>
      </c>
      <c r="C124" s="34" t="s">
        <v>84</v>
      </c>
      <c r="D124" s="49"/>
      <c r="E124" s="97"/>
      <c r="F124" s="31">
        <v>828000</v>
      </c>
      <c r="G124" s="31">
        <v>1112400</v>
      </c>
      <c r="H124" s="154">
        <v>1081000</v>
      </c>
      <c r="I124" s="156"/>
      <c r="J124" s="101"/>
      <c r="K124" s="217"/>
      <c r="L124" s="59"/>
      <c r="M124" s="100"/>
      <c r="N124" s="57"/>
      <c r="O124" s="95"/>
      <c r="P124" s="57"/>
    </row>
    <row r="125" spans="1:16" s="58" customFormat="1" ht="20.25" customHeight="1" x14ac:dyDescent="0.3">
      <c r="A125" s="83"/>
      <c r="B125" s="104" t="s">
        <v>115</v>
      </c>
      <c r="C125" s="34" t="s">
        <v>84</v>
      </c>
      <c r="D125" s="49"/>
      <c r="E125" s="97"/>
      <c r="F125" s="31">
        <v>828000</v>
      </c>
      <c r="G125" s="31">
        <v>1112400</v>
      </c>
      <c r="H125" s="154">
        <v>1039000</v>
      </c>
      <c r="I125" s="156"/>
      <c r="J125" s="101"/>
      <c r="K125" s="217"/>
      <c r="L125" s="59"/>
      <c r="M125" s="100"/>
      <c r="N125" s="57"/>
      <c r="O125" s="95"/>
      <c r="P125" s="57"/>
    </row>
    <row r="126" spans="1:16" s="58" customFormat="1" x14ac:dyDescent="0.25">
      <c r="A126" s="83"/>
      <c r="B126" s="104" t="s">
        <v>116</v>
      </c>
      <c r="C126" s="34" t="s">
        <v>84</v>
      </c>
      <c r="D126" s="49"/>
      <c r="E126" s="97"/>
      <c r="F126" s="31">
        <v>828000</v>
      </c>
      <c r="G126" s="31">
        <v>1112400</v>
      </c>
      <c r="H126" s="154">
        <v>1013000</v>
      </c>
      <c r="I126" s="156"/>
      <c r="J126" s="101"/>
      <c r="K126" s="105"/>
      <c r="L126" s="59"/>
      <c r="M126" s="100"/>
      <c r="N126" s="57"/>
      <c r="O126" s="95"/>
      <c r="P126" s="57"/>
    </row>
    <row r="127" spans="1:16" s="58" customFormat="1" ht="28.5" x14ac:dyDescent="0.3">
      <c r="A127" s="28" t="s">
        <v>77</v>
      </c>
      <c r="B127" s="29" t="s">
        <v>78</v>
      </c>
      <c r="C127" s="81"/>
      <c r="D127" s="49"/>
      <c r="E127" s="68"/>
      <c r="F127" s="31"/>
      <c r="G127" s="31"/>
      <c r="H127" s="84"/>
      <c r="I127" s="156"/>
      <c r="J127" s="84"/>
      <c r="K127" s="18"/>
      <c r="L127" s="56"/>
      <c r="M127" s="57"/>
      <c r="N127" s="57"/>
      <c r="O127" s="57"/>
      <c r="P127" s="57"/>
    </row>
    <row r="128" spans="1:16" s="58" customFormat="1" ht="27.75" customHeight="1" x14ac:dyDescent="0.3">
      <c r="A128" s="28" t="s">
        <v>172</v>
      </c>
      <c r="B128" s="29" t="s">
        <v>118</v>
      </c>
      <c r="C128" s="34" t="s">
        <v>84</v>
      </c>
      <c r="D128" s="49"/>
      <c r="E128" s="68"/>
      <c r="F128" s="31">
        <v>2606000</v>
      </c>
      <c r="G128" s="31">
        <v>3127200</v>
      </c>
      <c r="H128" s="99">
        <v>2606000</v>
      </c>
      <c r="I128" s="156"/>
      <c r="J128" s="84"/>
      <c r="K128" s="216"/>
      <c r="L128" s="56"/>
      <c r="M128" s="57"/>
      <c r="N128" s="57"/>
      <c r="O128" s="57"/>
      <c r="P128" s="57"/>
    </row>
    <row r="129" spans="1:16" s="58" customFormat="1" ht="26.25" customHeight="1" x14ac:dyDescent="0.3">
      <c r="A129" s="43" t="s">
        <v>119</v>
      </c>
      <c r="B129" s="28" t="s">
        <v>173</v>
      </c>
      <c r="C129" s="34" t="s">
        <v>84</v>
      </c>
      <c r="D129" s="49"/>
      <c r="E129" s="68">
        <v>2660000</v>
      </c>
      <c r="F129" s="31">
        <v>2713000</v>
      </c>
      <c r="G129" s="31">
        <v>3255600</v>
      </c>
      <c r="H129" s="36">
        <f>F129</f>
        <v>2713000</v>
      </c>
      <c r="I129" s="156"/>
      <c r="J129" s="94"/>
      <c r="K129" s="216"/>
      <c r="L129" s="59"/>
      <c r="M129" s="57"/>
      <c r="N129" s="57"/>
      <c r="O129" s="57"/>
      <c r="P129" s="57"/>
    </row>
    <row r="130" spans="1:16" s="58" customFormat="1" ht="27" customHeight="1" x14ac:dyDescent="0.3">
      <c r="A130" s="212" t="s">
        <v>121</v>
      </c>
      <c r="B130" s="28" t="s">
        <v>174</v>
      </c>
      <c r="C130" s="34" t="s">
        <v>84</v>
      </c>
      <c r="D130" s="49"/>
      <c r="E130" s="68"/>
      <c r="F130" s="31"/>
      <c r="G130" s="31"/>
      <c r="H130" s="36"/>
      <c r="I130" s="156"/>
      <c r="J130" s="94"/>
      <c r="K130" s="17"/>
      <c r="L130" s="56"/>
      <c r="M130" s="57"/>
      <c r="N130" s="57"/>
      <c r="O130" s="57"/>
      <c r="P130" s="57"/>
    </row>
    <row r="131" spans="1:16" s="58" customFormat="1" x14ac:dyDescent="0.3">
      <c r="A131" s="212"/>
      <c r="B131" s="49" t="s">
        <v>175</v>
      </c>
      <c r="C131" s="34" t="s">
        <v>84</v>
      </c>
      <c r="D131" s="106"/>
      <c r="E131" s="97">
        <v>2520000</v>
      </c>
      <c r="F131" s="86">
        <v>2237760</v>
      </c>
      <c r="G131" s="86">
        <v>3196800</v>
      </c>
      <c r="H131" s="36">
        <v>2410000</v>
      </c>
      <c r="I131" s="156"/>
      <c r="J131" s="94"/>
      <c r="K131" s="17"/>
      <c r="L131" s="59"/>
      <c r="M131" s="57"/>
      <c r="N131" s="57"/>
      <c r="O131" s="57"/>
      <c r="P131" s="57"/>
    </row>
    <row r="132" spans="1:16" s="58" customFormat="1" x14ac:dyDescent="0.3">
      <c r="A132" s="212"/>
      <c r="B132" s="107" t="s">
        <v>177</v>
      </c>
      <c r="C132" s="34" t="s">
        <v>84</v>
      </c>
      <c r="D132" s="106"/>
      <c r="E132" s="97"/>
      <c r="F132" s="86">
        <v>2237760</v>
      </c>
      <c r="G132" s="86">
        <v>3196800</v>
      </c>
      <c r="H132" s="36">
        <v>2237760</v>
      </c>
      <c r="I132" s="156"/>
      <c r="J132" s="94"/>
      <c r="K132" s="17"/>
      <c r="L132" s="59"/>
      <c r="M132" s="57"/>
      <c r="N132" s="57"/>
      <c r="O132" s="57"/>
      <c r="P132" s="57"/>
    </row>
    <row r="133" spans="1:16" s="58" customFormat="1" x14ac:dyDescent="0.3">
      <c r="A133" s="212"/>
      <c r="B133" s="49" t="s">
        <v>178</v>
      </c>
      <c r="C133" s="34" t="s">
        <v>84</v>
      </c>
      <c r="D133" s="106"/>
      <c r="E133" s="97">
        <v>2400000</v>
      </c>
      <c r="F133" s="86">
        <v>2237760</v>
      </c>
      <c r="G133" s="86">
        <v>3196800</v>
      </c>
      <c r="H133" s="36">
        <v>2380000</v>
      </c>
      <c r="I133" s="156"/>
      <c r="J133" s="36"/>
      <c r="K133" s="17"/>
      <c r="L133" s="59"/>
      <c r="M133" s="57"/>
      <c r="N133" s="57"/>
      <c r="O133" s="57"/>
      <c r="P133" s="57"/>
    </row>
    <row r="134" spans="1:16" s="58" customFormat="1" x14ac:dyDescent="0.3">
      <c r="A134" s="212"/>
      <c r="B134" s="107" t="s">
        <v>179</v>
      </c>
      <c r="C134" s="34" t="s">
        <v>84</v>
      </c>
      <c r="D134" s="106"/>
      <c r="E134" s="97"/>
      <c r="F134" s="86">
        <v>2237760</v>
      </c>
      <c r="G134" s="86">
        <v>3196800</v>
      </c>
      <c r="H134" s="36">
        <v>2237760</v>
      </c>
      <c r="I134" s="156"/>
      <c r="J134" s="36"/>
      <c r="K134" s="17"/>
      <c r="L134" s="59"/>
      <c r="M134" s="57"/>
      <c r="N134" s="57"/>
      <c r="O134" s="57"/>
      <c r="P134" s="57"/>
    </row>
    <row r="135" spans="1:16" s="58" customFormat="1" x14ac:dyDescent="0.3">
      <c r="A135" s="212"/>
      <c r="B135" s="49" t="s">
        <v>180</v>
      </c>
      <c r="C135" s="34" t="s">
        <v>84</v>
      </c>
      <c r="D135" s="106"/>
      <c r="E135" s="97" t="e">
        <f>O135/M135</f>
        <v>#DIV/0!</v>
      </c>
      <c r="F135" s="86">
        <v>2237760</v>
      </c>
      <c r="G135" s="86">
        <v>3196800</v>
      </c>
      <c r="H135" s="36">
        <v>2305000</v>
      </c>
      <c r="I135" s="156"/>
      <c r="J135" s="36"/>
      <c r="K135" s="17"/>
      <c r="L135" s="59"/>
      <c r="M135" s="100"/>
      <c r="N135" s="57"/>
      <c r="O135" s="95"/>
      <c r="P135" s="57"/>
    </row>
    <row r="136" spans="1:16" s="58" customFormat="1" ht="53.25" customHeight="1" x14ac:dyDescent="0.3">
      <c r="A136" s="212"/>
      <c r="B136" s="107" t="s">
        <v>181</v>
      </c>
      <c r="C136" s="34" t="s">
        <v>84</v>
      </c>
      <c r="D136" s="106"/>
      <c r="E136" s="97"/>
      <c r="F136" s="86">
        <v>2237760</v>
      </c>
      <c r="G136" s="86">
        <v>3196800</v>
      </c>
      <c r="H136" s="36">
        <v>2237760</v>
      </c>
      <c r="I136" s="156"/>
      <c r="J136" s="36"/>
      <c r="K136" s="17"/>
      <c r="L136" s="59"/>
      <c r="M136" s="100"/>
      <c r="N136" s="57"/>
      <c r="O136" s="95"/>
      <c r="P136" s="57"/>
    </row>
    <row r="137" spans="1:16" s="58" customFormat="1" ht="18" customHeight="1" x14ac:dyDescent="0.3">
      <c r="A137" s="203" t="s">
        <v>125</v>
      </c>
      <c r="B137" s="22" t="s">
        <v>182</v>
      </c>
      <c r="C137" s="34" t="s">
        <v>84</v>
      </c>
      <c r="D137" s="49"/>
      <c r="E137" s="68"/>
      <c r="F137" s="31"/>
      <c r="G137" s="31"/>
      <c r="H137" s="36"/>
      <c r="I137" s="156"/>
      <c r="J137" s="94"/>
      <c r="K137" s="17"/>
      <c r="L137" s="108"/>
      <c r="M137" s="100"/>
      <c r="N137" s="57"/>
      <c r="O137" s="95"/>
      <c r="P137" s="57"/>
    </row>
    <row r="138" spans="1:16" s="58" customFormat="1" x14ac:dyDescent="0.3">
      <c r="A138" s="203"/>
      <c r="B138" s="49" t="s">
        <v>183</v>
      </c>
      <c r="C138" s="34" t="s">
        <v>84</v>
      </c>
      <c r="D138" s="49"/>
      <c r="E138" s="97" t="e">
        <f>O138/M138</f>
        <v>#DIV/0!</v>
      </c>
      <c r="F138" s="86">
        <v>1706880</v>
      </c>
      <c r="G138" s="86">
        <v>2438400</v>
      </c>
      <c r="H138" s="36">
        <v>2202000</v>
      </c>
      <c r="I138" s="156"/>
      <c r="J138" s="36"/>
      <c r="K138" s="17"/>
      <c r="L138" s="59"/>
      <c r="M138" s="100"/>
      <c r="N138" s="57"/>
      <c r="O138" s="95"/>
      <c r="P138" s="57"/>
    </row>
    <row r="139" spans="1:16" s="58" customFormat="1" ht="27.75" customHeight="1" x14ac:dyDescent="0.3">
      <c r="A139" s="203"/>
      <c r="B139" s="107" t="s">
        <v>184</v>
      </c>
      <c r="C139" s="34" t="s">
        <v>84</v>
      </c>
      <c r="D139" s="49"/>
      <c r="E139" s="97"/>
      <c r="F139" s="86">
        <v>1706880</v>
      </c>
      <c r="G139" s="86">
        <v>2438400</v>
      </c>
      <c r="H139" s="36">
        <v>2020000</v>
      </c>
      <c r="I139" s="156"/>
      <c r="J139" s="36"/>
      <c r="K139" s="216"/>
      <c r="L139" s="59"/>
      <c r="M139" s="57"/>
      <c r="N139" s="57"/>
      <c r="O139" s="57"/>
      <c r="P139" s="57"/>
    </row>
    <row r="140" spans="1:16" s="58" customFormat="1" x14ac:dyDescent="0.3">
      <c r="A140" s="203"/>
      <c r="B140" s="107" t="s">
        <v>185</v>
      </c>
      <c r="C140" s="34" t="s">
        <v>84</v>
      </c>
      <c r="D140" s="49"/>
      <c r="E140" s="97"/>
      <c r="F140" s="86">
        <v>1706880</v>
      </c>
      <c r="G140" s="86">
        <v>2438400</v>
      </c>
      <c r="H140" s="36">
        <v>1955000</v>
      </c>
      <c r="I140" s="156"/>
      <c r="J140" s="36"/>
      <c r="K140" s="216"/>
      <c r="L140" s="59"/>
      <c r="M140" s="57"/>
      <c r="N140" s="57"/>
      <c r="O140" s="57"/>
      <c r="P140" s="57"/>
    </row>
    <row r="141" spans="1:16" s="58" customFormat="1" x14ac:dyDescent="0.3">
      <c r="A141" s="203"/>
      <c r="B141" s="49" t="s">
        <v>186</v>
      </c>
      <c r="C141" s="34" t="s">
        <v>84</v>
      </c>
      <c r="D141" s="49"/>
      <c r="E141" s="97" t="e">
        <f>O141/M141</f>
        <v>#DIV/0!</v>
      </c>
      <c r="F141" s="86">
        <v>1706880</v>
      </c>
      <c r="G141" s="86">
        <v>2438400</v>
      </c>
      <c r="H141" s="36">
        <v>1992667</v>
      </c>
      <c r="I141" s="156"/>
      <c r="J141" s="36"/>
      <c r="K141" s="17"/>
      <c r="L141" s="59"/>
      <c r="M141" s="100"/>
      <c r="N141" s="57"/>
      <c r="O141" s="95"/>
      <c r="P141" s="57"/>
    </row>
    <row r="142" spans="1:16" s="58" customFormat="1" ht="27" customHeight="1" x14ac:dyDescent="0.3">
      <c r="A142" s="203"/>
      <c r="B142" s="49" t="s">
        <v>187</v>
      </c>
      <c r="C142" s="34" t="s">
        <v>84</v>
      </c>
      <c r="D142" s="49"/>
      <c r="E142" s="97">
        <v>1879000</v>
      </c>
      <c r="F142" s="86">
        <v>1706880</v>
      </c>
      <c r="G142" s="86">
        <v>2438400</v>
      </c>
      <c r="H142" s="36">
        <f>E142</f>
        <v>1879000</v>
      </c>
      <c r="I142" s="156"/>
      <c r="J142" s="36"/>
      <c r="K142" s="17"/>
      <c r="L142" s="59"/>
      <c r="M142" s="57"/>
      <c r="N142" s="57"/>
      <c r="O142" s="57"/>
      <c r="P142" s="57"/>
    </row>
    <row r="143" spans="1:16" s="58" customFormat="1" x14ac:dyDescent="0.3">
      <c r="A143" s="203" t="s">
        <v>128</v>
      </c>
      <c r="B143" s="22" t="s">
        <v>188</v>
      </c>
      <c r="C143" s="34" t="s">
        <v>84</v>
      </c>
      <c r="D143" s="49"/>
      <c r="E143" s="68"/>
      <c r="F143" s="31"/>
      <c r="G143" s="31"/>
      <c r="H143" s="40"/>
      <c r="I143" s="156"/>
      <c r="J143" s="40"/>
      <c r="K143" s="18"/>
      <c r="L143" s="56"/>
      <c r="M143" s="57"/>
      <c r="N143" s="57"/>
      <c r="O143" s="57"/>
      <c r="P143" s="57"/>
    </row>
    <row r="144" spans="1:16" s="58" customFormat="1" ht="18.75" customHeight="1" x14ac:dyDescent="0.3">
      <c r="A144" s="203"/>
      <c r="B144" s="49" t="s">
        <v>189</v>
      </c>
      <c r="C144" s="34" t="s">
        <v>84</v>
      </c>
      <c r="D144" s="49"/>
      <c r="E144" s="97" t="e">
        <f>O144/M144</f>
        <v>#DIV/0!</v>
      </c>
      <c r="F144" s="86">
        <v>1349040</v>
      </c>
      <c r="G144" s="86">
        <v>1927200</v>
      </c>
      <c r="H144" s="36">
        <v>1815000</v>
      </c>
      <c r="I144" s="156"/>
      <c r="J144" s="36"/>
      <c r="K144" s="17"/>
      <c r="L144" s="59"/>
      <c r="M144" s="100"/>
      <c r="N144" s="57"/>
      <c r="O144" s="95"/>
      <c r="P144" s="57"/>
    </row>
    <row r="145" spans="1:16" s="58" customFormat="1" ht="23.45" customHeight="1" x14ac:dyDescent="0.3">
      <c r="A145" s="203"/>
      <c r="B145" s="49" t="s">
        <v>190</v>
      </c>
      <c r="C145" s="34" t="s">
        <v>84</v>
      </c>
      <c r="D145" s="49"/>
      <c r="E145" s="97" t="e">
        <f>O145/M145</f>
        <v>#DIV/0!</v>
      </c>
      <c r="F145" s="86">
        <v>1349040</v>
      </c>
      <c r="G145" s="86">
        <v>1927200</v>
      </c>
      <c r="H145" s="36">
        <v>1764000</v>
      </c>
      <c r="I145" s="156"/>
      <c r="J145" s="36"/>
      <c r="K145" s="17"/>
      <c r="L145" s="59"/>
      <c r="M145" s="100"/>
      <c r="N145" s="57"/>
      <c r="O145" s="95"/>
      <c r="P145" s="57"/>
    </row>
    <row r="146" spans="1:16" s="58" customFormat="1" ht="21" customHeight="1" x14ac:dyDescent="0.3">
      <c r="A146" s="203"/>
      <c r="B146" s="49" t="s">
        <v>191</v>
      </c>
      <c r="C146" s="34" t="s">
        <v>84</v>
      </c>
      <c r="D146" s="49"/>
      <c r="E146" s="97" t="e">
        <f>O146/M146</f>
        <v>#DIV/0!</v>
      </c>
      <c r="F146" s="86">
        <v>1349040</v>
      </c>
      <c r="G146" s="86">
        <v>1927200</v>
      </c>
      <c r="H146" s="36">
        <v>1645000</v>
      </c>
      <c r="I146" s="156"/>
      <c r="J146" s="36"/>
      <c r="K146" s="17"/>
      <c r="L146" s="59"/>
      <c r="M146" s="100"/>
      <c r="N146" s="57"/>
      <c r="O146" s="95"/>
      <c r="P146" s="57"/>
    </row>
    <row r="147" spans="1:16" s="58" customFormat="1" ht="19.5" customHeight="1" x14ac:dyDescent="0.3">
      <c r="A147" s="203"/>
      <c r="B147" s="49" t="s">
        <v>192</v>
      </c>
      <c r="C147" s="34" t="s">
        <v>84</v>
      </c>
      <c r="D147" s="49"/>
      <c r="E147" s="97" t="e">
        <f>O147/M147</f>
        <v>#DIV/0!</v>
      </c>
      <c r="F147" s="86">
        <v>1349040</v>
      </c>
      <c r="G147" s="86">
        <v>1927200</v>
      </c>
      <c r="H147" s="36">
        <v>1556000</v>
      </c>
      <c r="I147" s="156"/>
      <c r="J147" s="36"/>
      <c r="K147" s="17"/>
      <c r="L147" s="59"/>
      <c r="M147" s="57"/>
      <c r="N147" s="57"/>
      <c r="O147" s="95"/>
      <c r="P147" s="57"/>
    </row>
    <row r="148" spans="1:16" s="58" customFormat="1" ht="19.7" customHeight="1" x14ac:dyDescent="0.3">
      <c r="A148" s="203" t="s">
        <v>80</v>
      </c>
      <c r="B148" s="22" t="s">
        <v>193</v>
      </c>
      <c r="C148" s="34" t="s">
        <v>84</v>
      </c>
      <c r="D148" s="49"/>
      <c r="E148" s="68"/>
      <c r="F148" s="31"/>
      <c r="G148" s="31"/>
      <c r="H148" s="40"/>
      <c r="I148" s="156"/>
      <c r="J148" s="40"/>
      <c r="K148" s="18"/>
      <c r="L148" s="56"/>
      <c r="M148" s="57"/>
      <c r="N148" s="57"/>
      <c r="O148" s="57"/>
      <c r="P148" s="57"/>
    </row>
    <row r="149" spans="1:16" s="58" customFormat="1" ht="16.5" customHeight="1" x14ac:dyDescent="0.3">
      <c r="A149" s="203"/>
      <c r="B149" s="49" t="s">
        <v>194</v>
      </c>
      <c r="C149" s="34" t="s">
        <v>84</v>
      </c>
      <c r="D149" s="49"/>
      <c r="E149" s="97" t="e">
        <f>O149/M149</f>
        <v>#DIV/0!</v>
      </c>
      <c r="F149" s="86">
        <v>1065120</v>
      </c>
      <c r="G149" s="86">
        <v>1521600</v>
      </c>
      <c r="H149" s="36">
        <v>1504167</v>
      </c>
      <c r="I149" s="156"/>
      <c r="J149" s="36"/>
      <c r="K149" s="216"/>
      <c r="L149" s="59"/>
      <c r="M149" s="100"/>
      <c r="N149" s="57"/>
      <c r="O149" s="95"/>
      <c r="P149" s="57"/>
    </row>
    <row r="150" spans="1:16" s="58" customFormat="1" x14ac:dyDescent="0.3">
      <c r="A150" s="203"/>
      <c r="B150" s="49" t="s">
        <v>195</v>
      </c>
      <c r="C150" s="34" t="s">
        <v>84</v>
      </c>
      <c r="D150" s="49"/>
      <c r="E150" s="97">
        <v>1453000</v>
      </c>
      <c r="F150" s="86">
        <v>1065120</v>
      </c>
      <c r="G150" s="86">
        <v>1521600</v>
      </c>
      <c r="H150" s="36">
        <v>1551351</v>
      </c>
      <c r="I150" s="156"/>
      <c r="J150" s="36"/>
      <c r="K150" s="216"/>
      <c r="L150" s="59"/>
      <c r="M150" s="57"/>
      <c r="N150" s="57"/>
      <c r="O150" s="57"/>
      <c r="P150" s="57"/>
    </row>
    <row r="151" spans="1:16" s="58" customFormat="1" ht="21.6" customHeight="1" x14ac:dyDescent="0.3">
      <c r="A151" s="203"/>
      <c r="B151" s="49" t="s">
        <v>196</v>
      </c>
      <c r="C151" s="34" t="s">
        <v>84</v>
      </c>
      <c r="D151" s="49"/>
      <c r="E151" s="97" t="e">
        <f>O151/M151</f>
        <v>#DIV/0!</v>
      </c>
      <c r="F151" s="86">
        <v>1065120</v>
      </c>
      <c r="G151" s="86">
        <v>1521600</v>
      </c>
      <c r="H151" s="36">
        <v>1328000</v>
      </c>
      <c r="I151" s="156"/>
      <c r="J151" s="36"/>
      <c r="K151" s="216"/>
      <c r="L151" s="59"/>
      <c r="M151" s="100"/>
      <c r="N151" s="57"/>
      <c r="O151" s="95"/>
      <c r="P151" s="57"/>
    </row>
    <row r="152" spans="1:16" s="58" customFormat="1" ht="21.6" customHeight="1" x14ac:dyDescent="0.3">
      <c r="A152" s="203"/>
      <c r="B152" s="49" t="s">
        <v>197</v>
      </c>
      <c r="C152" s="34" t="s">
        <v>84</v>
      </c>
      <c r="D152" s="49"/>
      <c r="E152" s="97" t="e">
        <f>O152/M152</f>
        <v>#DIV/0!</v>
      </c>
      <c r="F152" s="86">
        <v>1065120</v>
      </c>
      <c r="G152" s="86">
        <v>1521600</v>
      </c>
      <c r="H152" s="36">
        <v>1359310</v>
      </c>
      <c r="I152" s="156"/>
      <c r="J152" s="36"/>
      <c r="K152" s="216"/>
      <c r="L152" s="59"/>
      <c r="M152" s="100"/>
      <c r="N152" s="57"/>
      <c r="O152" s="95"/>
      <c r="P152" s="57"/>
    </row>
    <row r="153" spans="1:16" s="58" customFormat="1" ht="19.5" customHeight="1" x14ac:dyDescent="0.3">
      <c r="A153" s="203" t="s">
        <v>85</v>
      </c>
      <c r="B153" s="22" t="s">
        <v>198</v>
      </c>
      <c r="C153" s="34"/>
      <c r="D153" s="49"/>
      <c r="E153" s="68"/>
      <c r="F153" s="31"/>
      <c r="G153" s="31"/>
      <c r="H153" s="40"/>
      <c r="I153" s="156"/>
      <c r="J153" s="40"/>
      <c r="K153" s="18"/>
      <c r="L153" s="56"/>
      <c r="M153" s="57"/>
      <c r="N153" s="57"/>
      <c r="O153" s="57"/>
      <c r="P153" s="57"/>
    </row>
    <row r="154" spans="1:16" s="110" customFormat="1" ht="30" customHeight="1" x14ac:dyDescent="0.3">
      <c r="A154" s="203"/>
      <c r="B154" s="66" t="s">
        <v>199</v>
      </c>
      <c r="C154" s="34" t="s">
        <v>84</v>
      </c>
      <c r="D154" s="106"/>
      <c r="E154" s="97" t="e">
        <f>(E155+E156)/2</f>
        <v>#DIV/0!</v>
      </c>
      <c r="F154" s="86">
        <v>803040</v>
      </c>
      <c r="G154" s="86">
        <v>1147200</v>
      </c>
      <c r="H154" s="36">
        <v>1064500</v>
      </c>
      <c r="I154" s="157"/>
      <c r="J154" s="36"/>
      <c r="K154" s="17"/>
      <c r="L154" s="59"/>
      <c r="M154" s="109"/>
      <c r="N154" s="109"/>
      <c r="O154" s="109"/>
      <c r="P154" s="109"/>
    </row>
    <row r="155" spans="1:16" s="58" customFormat="1" ht="30" x14ac:dyDescent="0.3">
      <c r="A155" s="203"/>
      <c r="B155" s="66" t="s">
        <v>200</v>
      </c>
      <c r="C155" s="34" t="s">
        <v>84</v>
      </c>
      <c r="D155" s="49"/>
      <c r="E155" s="68" t="e">
        <f>O155/M155</f>
        <v>#DIV/0!</v>
      </c>
      <c r="F155" s="86"/>
      <c r="G155" s="86"/>
      <c r="H155" s="36"/>
      <c r="I155" s="156"/>
      <c r="J155" s="36"/>
      <c r="K155" s="17"/>
      <c r="L155" s="56"/>
      <c r="M155" s="100"/>
      <c r="N155" s="57"/>
      <c r="O155" s="95"/>
      <c r="P155" s="57"/>
    </row>
    <row r="156" spans="1:16" s="58" customFormat="1" ht="62.45" customHeight="1" x14ac:dyDescent="0.3">
      <c r="A156" s="203"/>
      <c r="B156" s="66" t="s">
        <v>201</v>
      </c>
      <c r="C156" s="34" t="s">
        <v>84</v>
      </c>
      <c r="D156" s="49"/>
      <c r="E156" s="68">
        <v>902000</v>
      </c>
      <c r="F156" s="86"/>
      <c r="G156" s="86"/>
      <c r="H156" s="36"/>
      <c r="I156" s="156"/>
      <c r="J156" s="36"/>
      <c r="K156" s="17"/>
      <c r="L156" s="56"/>
      <c r="M156" s="57"/>
      <c r="N156" s="57"/>
      <c r="O156" s="57"/>
      <c r="P156" s="57"/>
    </row>
    <row r="157" spans="1:16" s="110" customFormat="1" ht="20.25" customHeight="1" x14ac:dyDescent="0.3">
      <c r="A157" s="203"/>
      <c r="B157" s="66" t="s">
        <v>202</v>
      </c>
      <c r="C157" s="34" t="s">
        <v>84</v>
      </c>
      <c r="D157" s="106"/>
      <c r="E157" s="97" t="e">
        <f>(E158+E159)/2</f>
        <v>#DIV/0!</v>
      </c>
      <c r="F157" s="86">
        <v>803040</v>
      </c>
      <c r="G157" s="86">
        <v>1147200</v>
      </c>
      <c r="H157" s="36">
        <f>F157</f>
        <v>803040</v>
      </c>
      <c r="I157" s="157"/>
      <c r="J157" s="36"/>
      <c r="K157" s="216" t="s">
        <v>143</v>
      </c>
      <c r="L157" s="59"/>
      <c r="M157" s="109"/>
      <c r="N157" s="109"/>
      <c r="O157" s="109"/>
      <c r="P157" s="109"/>
    </row>
    <row r="158" spans="1:16" s="58" customFormat="1" ht="18.75" customHeight="1" x14ac:dyDescent="0.3">
      <c r="A158" s="203"/>
      <c r="B158" s="66" t="s">
        <v>203</v>
      </c>
      <c r="C158" s="34" t="s">
        <v>84</v>
      </c>
      <c r="D158" s="49"/>
      <c r="E158" s="68" t="e">
        <f>O158/M158</f>
        <v>#DIV/0!</v>
      </c>
      <c r="F158" s="86"/>
      <c r="G158" s="86"/>
      <c r="H158" s="36"/>
      <c r="I158" s="37">
        <v>1139000</v>
      </c>
      <c r="J158" s="36"/>
      <c r="K158" s="216"/>
      <c r="L158" s="56"/>
      <c r="M158" s="100"/>
      <c r="N158" s="57"/>
      <c r="O158" s="95"/>
      <c r="P158" s="57"/>
    </row>
    <row r="159" spans="1:16" s="58" customFormat="1" ht="60.6" customHeight="1" x14ac:dyDescent="0.3">
      <c r="A159" s="203"/>
      <c r="B159" s="66" t="s">
        <v>204</v>
      </c>
      <c r="C159" s="34" t="s">
        <v>84</v>
      </c>
      <c r="D159" s="49"/>
      <c r="E159" s="68">
        <v>708000</v>
      </c>
      <c r="F159" s="86"/>
      <c r="G159" s="86"/>
      <c r="H159" s="36"/>
      <c r="I159" s="37"/>
      <c r="J159" s="36"/>
      <c r="K159" s="216"/>
      <c r="L159" s="56"/>
      <c r="M159" s="57"/>
      <c r="N159" s="57"/>
      <c r="O159" s="57"/>
      <c r="P159" s="57"/>
    </row>
    <row r="160" spans="1:16" s="110" customFormat="1" ht="29.25" customHeight="1" x14ac:dyDescent="0.3">
      <c r="A160" s="203"/>
      <c r="B160" s="66" t="s">
        <v>205</v>
      </c>
      <c r="C160" s="34" t="s">
        <v>84</v>
      </c>
      <c r="D160" s="106"/>
      <c r="E160" s="97" t="e">
        <f>(E161+E162)/2</f>
        <v>#DIV/0!</v>
      </c>
      <c r="F160" s="86">
        <v>803040</v>
      </c>
      <c r="G160" s="86">
        <v>1147200</v>
      </c>
      <c r="H160" s="36">
        <v>803040</v>
      </c>
      <c r="I160" s="37"/>
      <c r="J160" s="36"/>
      <c r="K160" s="216"/>
      <c r="L160" s="59"/>
      <c r="M160" s="109"/>
      <c r="N160" s="109"/>
      <c r="O160" s="109"/>
      <c r="P160" s="109"/>
    </row>
    <row r="161" spans="1:16" s="58" customFormat="1" ht="30" x14ac:dyDescent="0.3">
      <c r="A161" s="203"/>
      <c r="B161" s="66" t="s">
        <v>206</v>
      </c>
      <c r="C161" s="34"/>
      <c r="D161" s="49"/>
      <c r="E161" s="68" t="e">
        <f>O161/M161</f>
        <v>#DIV/0!</v>
      </c>
      <c r="F161" s="31"/>
      <c r="G161" s="31"/>
      <c r="H161" s="36"/>
      <c r="I161" s="37">
        <v>874000</v>
      </c>
      <c r="J161" s="94"/>
      <c r="K161" s="17" t="s">
        <v>141</v>
      </c>
      <c r="L161" s="56"/>
      <c r="M161" s="100"/>
      <c r="N161" s="57"/>
      <c r="O161" s="95"/>
      <c r="P161" s="57"/>
    </row>
    <row r="162" spans="1:16" s="58" customFormat="1" ht="60.6" customHeight="1" x14ac:dyDescent="0.3">
      <c r="A162" s="203"/>
      <c r="B162" s="66" t="s">
        <v>207</v>
      </c>
      <c r="C162" s="34"/>
      <c r="D162" s="49"/>
      <c r="E162" s="68">
        <v>603000</v>
      </c>
      <c r="F162" s="31"/>
      <c r="G162" s="31"/>
      <c r="H162" s="36"/>
      <c r="I162" s="156"/>
      <c r="J162" s="94"/>
      <c r="K162" s="17" t="s">
        <v>208</v>
      </c>
      <c r="L162" s="56"/>
      <c r="M162" s="57"/>
      <c r="N162" s="57"/>
      <c r="O162" s="57"/>
      <c r="P162" s="57"/>
    </row>
    <row r="163" spans="1:16" s="58" customFormat="1" x14ac:dyDescent="0.3">
      <c r="A163" s="215" t="s">
        <v>38</v>
      </c>
      <c r="B163" s="22" t="s">
        <v>209</v>
      </c>
      <c r="C163" s="34"/>
      <c r="D163" s="49"/>
      <c r="E163" s="68"/>
      <c r="F163" s="31"/>
      <c r="G163" s="31"/>
      <c r="H163" s="40"/>
      <c r="J163" s="40"/>
      <c r="K163" s="18"/>
      <c r="L163" s="56"/>
      <c r="M163" s="57"/>
      <c r="N163" s="57"/>
      <c r="O163" s="57"/>
      <c r="P163" s="57"/>
    </row>
    <row r="164" spans="1:16" s="110" customFormat="1" ht="28.5" customHeight="1" x14ac:dyDescent="0.3">
      <c r="A164" s="215"/>
      <c r="B164" s="66" t="s">
        <v>210</v>
      </c>
      <c r="C164" s="34" t="s">
        <v>84</v>
      </c>
      <c r="D164" s="106"/>
      <c r="E164" s="97">
        <f>(E165+E166)/2</f>
        <v>458000</v>
      </c>
      <c r="F164" s="86"/>
      <c r="G164" s="86"/>
      <c r="H164" s="36">
        <v>469000</v>
      </c>
      <c r="I164" s="37">
        <v>679000</v>
      </c>
      <c r="J164" s="36"/>
      <c r="K164" s="17" t="s">
        <v>171</v>
      </c>
      <c r="L164" s="59"/>
      <c r="M164" s="57"/>
      <c r="N164" s="57"/>
      <c r="O164" s="57"/>
      <c r="P164" s="57"/>
    </row>
    <row r="165" spans="1:16" s="58" customFormat="1" ht="23.45" customHeight="1" x14ac:dyDescent="0.3">
      <c r="A165" s="215"/>
      <c r="B165" s="66" t="s">
        <v>211</v>
      </c>
      <c r="C165" s="34" t="s">
        <v>84</v>
      </c>
      <c r="D165" s="49"/>
      <c r="E165" s="68">
        <v>469000</v>
      </c>
      <c r="F165" s="86"/>
      <c r="G165" s="86"/>
      <c r="H165" s="36"/>
      <c r="I165" s="37"/>
      <c r="J165" s="36"/>
      <c r="K165" s="216"/>
      <c r="L165" s="56"/>
      <c r="M165" s="57"/>
      <c r="N165" s="57"/>
      <c r="O165" s="57"/>
      <c r="P165" s="57"/>
    </row>
    <row r="166" spans="1:16" s="58" customFormat="1" ht="23.45" customHeight="1" x14ac:dyDescent="0.3">
      <c r="A166" s="215"/>
      <c r="B166" s="66" t="s">
        <v>212</v>
      </c>
      <c r="C166" s="34" t="s">
        <v>84</v>
      </c>
      <c r="D166" s="49"/>
      <c r="E166" s="68">
        <v>447000</v>
      </c>
      <c r="F166" s="86"/>
      <c r="G166" s="86"/>
      <c r="H166" s="36"/>
      <c r="I166" s="37"/>
      <c r="J166" s="36"/>
      <c r="K166" s="216"/>
      <c r="L166" s="56"/>
      <c r="M166" s="57"/>
      <c r="N166" s="57"/>
      <c r="O166" s="57"/>
      <c r="P166" s="57"/>
    </row>
    <row r="167" spans="1:16" s="110" customFormat="1" ht="30" customHeight="1" x14ac:dyDescent="0.3">
      <c r="A167" s="215"/>
      <c r="B167" s="66" t="s">
        <v>213</v>
      </c>
      <c r="C167" s="34" t="s">
        <v>84</v>
      </c>
      <c r="D167" s="106"/>
      <c r="E167" s="97">
        <f>(E168+E169)/2</f>
        <v>332500</v>
      </c>
      <c r="F167" s="86"/>
      <c r="G167" s="86"/>
      <c r="H167" s="36">
        <v>342000</v>
      </c>
      <c r="I167" s="37">
        <v>495000</v>
      </c>
      <c r="J167" s="36"/>
      <c r="K167" s="17" t="s">
        <v>176</v>
      </c>
      <c r="L167" s="59"/>
      <c r="M167" s="57"/>
      <c r="N167" s="57"/>
      <c r="O167" s="57"/>
      <c r="P167" s="57"/>
    </row>
    <row r="168" spans="1:16" s="58" customFormat="1" ht="23.45" customHeight="1" x14ac:dyDescent="0.3">
      <c r="A168" s="215"/>
      <c r="B168" s="66" t="s">
        <v>214</v>
      </c>
      <c r="C168" s="34" t="s">
        <v>84</v>
      </c>
      <c r="D168" s="49"/>
      <c r="E168" s="68">
        <v>342000</v>
      </c>
      <c r="F168" s="86"/>
      <c r="G168" s="86"/>
      <c r="H168" s="36"/>
      <c r="I168" s="37"/>
      <c r="J168" s="36"/>
      <c r="K168" s="216"/>
      <c r="L168" s="56"/>
      <c r="M168" s="100"/>
      <c r="N168" s="57"/>
      <c r="O168" s="95"/>
      <c r="P168" s="57"/>
    </row>
    <row r="169" spans="1:16" s="58" customFormat="1" ht="23.45" customHeight="1" x14ac:dyDescent="0.3">
      <c r="A169" s="215"/>
      <c r="B169" s="66" t="s">
        <v>215</v>
      </c>
      <c r="C169" s="34" t="s">
        <v>84</v>
      </c>
      <c r="D169" s="49"/>
      <c r="E169" s="68">
        <v>323000</v>
      </c>
      <c r="F169" s="86"/>
      <c r="G169" s="86"/>
      <c r="H169" s="36"/>
      <c r="I169" s="37"/>
      <c r="J169" s="36"/>
      <c r="K169" s="216"/>
      <c r="L169" s="56"/>
      <c r="M169" s="57"/>
      <c r="N169" s="57"/>
      <c r="O169" s="57"/>
      <c r="P169" s="57"/>
    </row>
    <row r="170" spans="1:16" s="110" customFormat="1" ht="27.75" customHeight="1" x14ac:dyDescent="0.3">
      <c r="A170" s="215"/>
      <c r="B170" s="66" t="s">
        <v>91</v>
      </c>
      <c r="C170" s="34" t="s">
        <v>84</v>
      </c>
      <c r="D170" s="106"/>
      <c r="E170" s="97">
        <f>(E171+E172)/2</f>
        <v>206000</v>
      </c>
      <c r="F170" s="86"/>
      <c r="G170" s="86"/>
      <c r="H170" s="36">
        <v>214000</v>
      </c>
      <c r="I170" s="37">
        <v>311000</v>
      </c>
      <c r="J170" s="36"/>
      <c r="K170" s="17" t="s">
        <v>171</v>
      </c>
      <c r="L170" s="59"/>
      <c r="M170" s="109"/>
      <c r="N170" s="109"/>
      <c r="O170" s="109"/>
      <c r="P170" s="109"/>
    </row>
    <row r="171" spans="1:16" s="58" customFormat="1" ht="31.15" customHeight="1" x14ac:dyDescent="0.3">
      <c r="A171" s="215"/>
      <c r="B171" s="66" t="s">
        <v>216</v>
      </c>
      <c r="C171" s="34" t="s">
        <v>84</v>
      </c>
      <c r="D171" s="49"/>
      <c r="E171" s="68">
        <v>214000</v>
      </c>
      <c r="F171" s="31"/>
      <c r="G171" s="31"/>
      <c r="H171" s="36"/>
      <c r="I171" s="156"/>
      <c r="J171" s="94"/>
      <c r="K171" s="216"/>
      <c r="L171" s="56"/>
      <c r="M171" s="100"/>
      <c r="N171" s="57"/>
      <c r="O171" s="95"/>
      <c r="P171" s="57"/>
    </row>
    <row r="172" spans="1:16" s="58" customFormat="1" ht="31.15" customHeight="1" x14ac:dyDescent="0.3">
      <c r="A172" s="215"/>
      <c r="B172" s="66" t="s">
        <v>217</v>
      </c>
      <c r="C172" s="34" t="s">
        <v>84</v>
      </c>
      <c r="D172" s="49"/>
      <c r="E172" s="68">
        <v>198000</v>
      </c>
      <c r="F172" s="31"/>
      <c r="G172" s="31"/>
      <c r="H172" s="36"/>
      <c r="I172" s="156"/>
      <c r="J172" s="94"/>
      <c r="K172" s="216"/>
      <c r="L172" s="56"/>
      <c r="M172" s="57"/>
      <c r="N172" s="57"/>
      <c r="O172" s="57"/>
      <c r="P172" s="57"/>
    </row>
    <row r="173" spans="1:16" s="58" customFormat="1" ht="31.15" customHeight="1" x14ac:dyDescent="0.3">
      <c r="A173" s="52" t="s">
        <v>218</v>
      </c>
      <c r="B173" s="91" t="s">
        <v>219</v>
      </c>
      <c r="C173" s="34" t="s">
        <v>84</v>
      </c>
      <c r="D173" s="49"/>
      <c r="E173" s="68"/>
      <c r="F173" s="31"/>
      <c r="G173" s="31"/>
      <c r="H173" s="36"/>
      <c r="I173" s="156"/>
      <c r="J173" s="94"/>
      <c r="K173" s="17"/>
      <c r="L173" s="56"/>
      <c r="M173" s="57"/>
      <c r="N173" s="57"/>
      <c r="O173" s="57"/>
      <c r="P173" s="57"/>
    </row>
    <row r="174" spans="1:16" s="58" customFormat="1" ht="31.15" customHeight="1" x14ac:dyDescent="0.3">
      <c r="A174" s="52" t="s">
        <v>220</v>
      </c>
      <c r="B174" s="111" t="s">
        <v>221</v>
      </c>
      <c r="C174" s="34" t="s">
        <v>84</v>
      </c>
      <c r="D174" s="49"/>
      <c r="E174" s="68"/>
      <c r="F174" s="31">
        <v>805000</v>
      </c>
      <c r="G174" s="31">
        <v>966000</v>
      </c>
      <c r="H174" s="36"/>
      <c r="I174" s="156"/>
      <c r="J174" s="94"/>
      <c r="K174" s="17"/>
      <c r="L174" s="56"/>
      <c r="M174" s="57"/>
      <c r="N174" s="57"/>
      <c r="O174" s="57"/>
      <c r="P174" s="57"/>
    </row>
    <row r="175" spans="1:16" s="58" customFormat="1" ht="22.5" customHeight="1" x14ac:dyDescent="0.3">
      <c r="A175" s="52"/>
      <c r="B175" s="104" t="s">
        <v>222</v>
      </c>
      <c r="C175" s="34" t="s">
        <v>84</v>
      </c>
      <c r="D175" s="49"/>
      <c r="E175" s="68"/>
      <c r="F175" s="31">
        <v>805000</v>
      </c>
      <c r="G175" s="31">
        <v>966000</v>
      </c>
      <c r="H175" s="36">
        <v>1078000</v>
      </c>
      <c r="I175" s="156"/>
      <c r="J175" s="94"/>
      <c r="K175" s="216"/>
      <c r="L175" s="56"/>
      <c r="M175" s="57"/>
      <c r="N175" s="57"/>
      <c r="O175" s="57"/>
      <c r="P175" s="57"/>
    </row>
    <row r="176" spans="1:16" s="58" customFormat="1" ht="24" customHeight="1" x14ac:dyDescent="0.3">
      <c r="A176" s="52"/>
      <c r="B176" s="104" t="s">
        <v>223</v>
      </c>
      <c r="C176" s="34" t="s">
        <v>84</v>
      </c>
      <c r="D176" s="49"/>
      <c r="E176" s="68"/>
      <c r="F176" s="31">
        <v>805000</v>
      </c>
      <c r="G176" s="31">
        <v>966000</v>
      </c>
      <c r="H176" s="36">
        <v>1056000</v>
      </c>
      <c r="I176" s="156"/>
      <c r="J176" s="94"/>
      <c r="K176" s="216"/>
      <c r="L176" s="56"/>
      <c r="M176" s="57"/>
      <c r="N176" s="57"/>
      <c r="O176" s="57"/>
      <c r="P176" s="57"/>
    </row>
    <row r="177" spans="1:16" s="58" customFormat="1" ht="31.15" customHeight="1" x14ac:dyDescent="0.3">
      <c r="A177" s="52"/>
      <c r="B177" s="104" t="s">
        <v>224</v>
      </c>
      <c r="C177" s="34" t="s">
        <v>84</v>
      </c>
      <c r="D177" s="49"/>
      <c r="E177" s="68"/>
      <c r="F177" s="31">
        <v>805000</v>
      </c>
      <c r="G177" s="31">
        <v>966000</v>
      </c>
      <c r="H177" s="36">
        <v>1050000</v>
      </c>
      <c r="I177" s="156"/>
      <c r="J177" s="94"/>
      <c r="K177" s="216"/>
      <c r="L177" s="56"/>
      <c r="M177" s="57"/>
      <c r="N177" s="57"/>
      <c r="O177" s="57"/>
      <c r="P177" s="57"/>
    </row>
    <row r="178" spans="1:16" s="58" customFormat="1" ht="31.15" customHeight="1" x14ac:dyDescent="0.3">
      <c r="A178" s="52"/>
      <c r="B178" s="104" t="s">
        <v>225</v>
      </c>
      <c r="C178" s="34" t="s">
        <v>84</v>
      </c>
      <c r="D178" s="49"/>
      <c r="E178" s="68"/>
      <c r="F178" s="31">
        <v>805000</v>
      </c>
      <c r="G178" s="31">
        <v>966000</v>
      </c>
      <c r="H178" s="36">
        <v>1023000</v>
      </c>
      <c r="I178" s="156"/>
      <c r="J178" s="94"/>
      <c r="K178" s="216"/>
      <c r="L178" s="56"/>
      <c r="M178" s="57"/>
      <c r="N178" s="57"/>
      <c r="O178" s="57"/>
      <c r="P178" s="57"/>
    </row>
    <row r="179" spans="1:16" s="58" customFormat="1" ht="31.15" customHeight="1" x14ac:dyDescent="0.3">
      <c r="A179" s="52" t="s">
        <v>226</v>
      </c>
      <c r="B179" s="111" t="s">
        <v>227</v>
      </c>
      <c r="C179" s="34" t="s">
        <v>84</v>
      </c>
      <c r="D179" s="49"/>
      <c r="E179" s="68"/>
      <c r="F179" s="31">
        <v>715000</v>
      </c>
      <c r="G179" s="31">
        <v>886800</v>
      </c>
      <c r="H179" s="36">
        <v>830000</v>
      </c>
      <c r="I179" s="156"/>
      <c r="J179" s="94"/>
      <c r="K179" s="216"/>
      <c r="L179" s="56"/>
      <c r="M179" s="57"/>
      <c r="N179" s="57"/>
      <c r="O179" s="57"/>
      <c r="P179" s="57"/>
    </row>
    <row r="180" spans="1:16" s="58" customFormat="1" ht="21" customHeight="1" x14ac:dyDescent="0.3">
      <c r="A180" s="52"/>
      <c r="B180" s="104" t="s">
        <v>228</v>
      </c>
      <c r="C180" s="34" t="s">
        <v>84</v>
      </c>
      <c r="D180" s="49"/>
      <c r="E180" s="68"/>
      <c r="F180" s="31">
        <v>715000</v>
      </c>
      <c r="G180" s="31">
        <v>886800</v>
      </c>
      <c r="H180" s="36">
        <v>809000</v>
      </c>
      <c r="I180" s="156"/>
      <c r="J180" s="94"/>
      <c r="K180" s="216"/>
      <c r="L180" s="56"/>
      <c r="M180" s="57"/>
      <c r="N180" s="57"/>
      <c r="O180" s="57"/>
      <c r="P180" s="57"/>
    </row>
    <row r="181" spans="1:16" s="58" customFormat="1" ht="28.5" customHeight="1" x14ac:dyDescent="0.3">
      <c r="A181" s="28"/>
      <c r="B181" s="104" t="s">
        <v>134</v>
      </c>
      <c r="C181" s="34" t="s">
        <v>84</v>
      </c>
      <c r="D181" s="49"/>
      <c r="E181" s="68"/>
      <c r="F181" s="31">
        <v>568000</v>
      </c>
      <c r="G181" s="31">
        <v>741600</v>
      </c>
      <c r="H181" s="36">
        <v>776000</v>
      </c>
      <c r="I181" s="156"/>
      <c r="J181" s="69"/>
      <c r="K181" s="216"/>
      <c r="L181" s="59"/>
      <c r="M181" s="100"/>
      <c r="N181" s="57"/>
      <c r="O181" s="95"/>
      <c r="P181" s="57"/>
    </row>
    <row r="182" spans="1:16" s="58" customFormat="1" ht="24" customHeight="1" x14ac:dyDescent="0.3">
      <c r="A182" s="28"/>
      <c r="B182" s="104" t="s">
        <v>135</v>
      </c>
      <c r="C182" s="34" t="s">
        <v>84</v>
      </c>
      <c r="D182" s="49"/>
      <c r="E182" s="68"/>
      <c r="F182" s="31">
        <v>568000</v>
      </c>
      <c r="G182" s="31">
        <v>741600</v>
      </c>
      <c r="H182" s="36">
        <v>712000</v>
      </c>
      <c r="I182" s="156"/>
      <c r="J182" s="69"/>
      <c r="K182" s="216"/>
      <c r="L182" s="59"/>
      <c r="M182" s="100"/>
      <c r="N182" s="57"/>
      <c r="O182" s="95"/>
      <c r="P182" s="57"/>
    </row>
    <row r="183" spans="1:16" s="58" customFormat="1" ht="28.5" customHeight="1" x14ac:dyDescent="0.3">
      <c r="A183" s="28"/>
      <c r="B183" s="104" t="s">
        <v>136</v>
      </c>
      <c r="C183" s="34" t="s">
        <v>84</v>
      </c>
      <c r="D183" s="49"/>
      <c r="E183" s="68"/>
      <c r="F183" s="31">
        <v>568000</v>
      </c>
      <c r="G183" s="31">
        <v>741600</v>
      </c>
      <c r="H183" s="36">
        <v>678000</v>
      </c>
      <c r="I183" s="156"/>
      <c r="J183" s="69"/>
      <c r="K183" s="216"/>
      <c r="L183" s="59"/>
      <c r="M183" s="100"/>
      <c r="N183" s="57"/>
      <c r="O183" s="95"/>
      <c r="P183" s="57"/>
    </row>
    <row r="184" spans="1:16" s="58" customFormat="1" ht="27.75" customHeight="1" x14ac:dyDescent="0.3">
      <c r="A184" s="28"/>
      <c r="B184" s="104" t="s">
        <v>138</v>
      </c>
      <c r="C184" s="34" t="s">
        <v>84</v>
      </c>
      <c r="D184" s="49"/>
      <c r="E184" s="68"/>
      <c r="F184" s="31">
        <v>464520</v>
      </c>
      <c r="G184" s="31">
        <v>663600</v>
      </c>
      <c r="H184" s="36">
        <v>611000</v>
      </c>
      <c r="I184" s="156"/>
      <c r="J184" s="69"/>
      <c r="K184" s="216"/>
      <c r="L184" s="59"/>
      <c r="M184" s="100"/>
      <c r="N184" s="57"/>
      <c r="O184" s="95"/>
      <c r="P184" s="57"/>
    </row>
    <row r="185" spans="1:16" s="58" customFormat="1" ht="27.75" customHeight="1" x14ac:dyDescent="0.3">
      <c r="A185" s="28"/>
      <c r="B185" s="104" t="s">
        <v>229</v>
      </c>
      <c r="C185" s="34" t="s">
        <v>84</v>
      </c>
      <c r="D185" s="49"/>
      <c r="E185" s="68"/>
      <c r="F185" s="31">
        <v>464520</v>
      </c>
      <c r="G185" s="31">
        <v>663600</v>
      </c>
      <c r="H185" s="36">
        <v>528000</v>
      </c>
      <c r="I185" s="156"/>
      <c r="J185" s="69"/>
      <c r="K185" s="216"/>
      <c r="L185" s="59"/>
      <c r="M185" s="100"/>
      <c r="N185" s="57"/>
      <c r="O185" s="95"/>
      <c r="P185" s="57"/>
    </row>
    <row r="186" spans="1:16" s="58" customFormat="1" ht="24" customHeight="1" x14ac:dyDescent="0.3">
      <c r="A186" s="28"/>
      <c r="B186" s="102" t="s">
        <v>230</v>
      </c>
      <c r="C186" s="34" t="s">
        <v>84</v>
      </c>
      <c r="D186" s="49"/>
      <c r="E186" s="68"/>
      <c r="F186" s="31">
        <v>464520</v>
      </c>
      <c r="G186" s="31">
        <v>663600</v>
      </c>
      <c r="H186" s="36">
        <v>465000</v>
      </c>
      <c r="I186" s="156"/>
      <c r="J186" s="69"/>
      <c r="K186" s="216"/>
      <c r="L186" s="59"/>
      <c r="M186" s="100"/>
      <c r="N186" s="57"/>
      <c r="O186" s="95"/>
      <c r="P186" s="57"/>
    </row>
    <row r="187" spans="1:16" ht="28.5" customHeight="1" x14ac:dyDescent="0.3">
      <c r="A187" s="28" t="s">
        <v>231</v>
      </c>
      <c r="B187" s="29" t="s">
        <v>232</v>
      </c>
      <c r="C187" s="34"/>
      <c r="D187" s="49"/>
      <c r="E187" s="68"/>
      <c r="F187" s="18"/>
      <c r="G187" s="18"/>
      <c r="H187" s="40"/>
      <c r="I187" s="93"/>
      <c r="J187" s="69"/>
      <c r="K187" s="18"/>
      <c r="L187" s="14"/>
      <c r="M187" s="15"/>
      <c r="N187" s="15"/>
      <c r="O187" s="15"/>
      <c r="P187" s="15"/>
    </row>
    <row r="188" spans="1:16" ht="71.25" x14ac:dyDescent="0.3">
      <c r="A188" s="28" t="s">
        <v>233</v>
      </c>
      <c r="B188" s="29" t="s">
        <v>234</v>
      </c>
      <c r="C188" s="34"/>
      <c r="D188" s="49"/>
      <c r="E188" s="68"/>
      <c r="F188" s="31"/>
      <c r="G188" s="31"/>
      <c r="H188" s="40"/>
      <c r="I188" s="93"/>
      <c r="J188" s="69"/>
      <c r="K188" s="18"/>
      <c r="L188" s="14"/>
      <c r="M188" s="15"/>
      <c r="N188" s="15"/>
      <c r="O188" s="15"/>
      <c r="P188" s="15"/>
    </row>
    <row r="189" spans="1:16" ht="42.75" x14ac:dyDescent="0.3">
      <c r="A189" s="28" t="s">
        <v>235</v>
      </c>
      <c r="B189" s="29" t="s">
        <v>236</v>
      </c>
      <c r="C189" s="34"/>
      <c r="D189" s="49"/>
      <c r="E189" s="68"/>
      <c r="F189" s="31"/>
      <c r="G189" s="31"/>
      <c r="H189" s="40"/>
      <c r="I189" s="93"/>
      <c r="J189" s="69"/>
      <c r="K189" s="18"/>
      <c r="L189" s="14"/>
      <c r="M189" s="15"/>
      <c r="N189" s="15"/>
      <c r="O189" s="15"/>
      <c r="P189" s="15"/>
    </row>
    <row r="190" spans="1:16" ht="69" customHeight="1" x14ac:dyDescent="0.3">
      <c r="A190" s="43" t="s">
        <v>237</v>
      </c>
      <c r="B190" s="48" t="s">
        <v>238</v>
      </c>
      <c r="C190" s="34" t="s">
        <v>58</v>
      </c>
      <c r="D190" s="17"/>
      <c r="E190" s="68">
        <f>L190</f>
        <v>0</v>
      </c>
      <c r="F190" s="31">
        <v>450000</v>
      </c>
      <c r="G190" s="31">
        <v>1100000</v>
      </c>
      <c r="H190" s="31">
        <v>1084538</v>
      </c>
      <c r="I190" s="41">
        <v>1084538</v>
      </c>
      <c r="J190" s="36">
        <f>I190-H190</f>
        <v>0</v>
      </c>
      <c r="K190" s="17" t="s">
        <v>281</v>
      </c>
      <c r="L190" s="14"/>
      <c r="M190" s="51"/>
      <c r="N190" s="15"/>
      <c r="O190" s="38"/>
      <c r="P190" s="15"/>
    </row>
    <row r="191" spans="1:16" ht="60" x14ac:dyDescent="0.3">
      <c r="A191" s="43" t="s">
        <v>240</v>
      </c>
      <c r="B191" s="48" t="s">
        <v>241</v>
      </c>
      <c r="C191" s="34" t="s">
        <v>58</v>
      </c>
      <c r="D191" s="113" t="s">
        <v>242</v>
      </c>
      <c r="E191" s="68" t="e">
        <f>O191/M191</f>
        <v>#DIV/0!</v>
      </c>
      <c r="F191" s="31">
        <v>20000</v>
      </c>
      <c r="G191" s="31">
        <v>32000</v>
      </c>
      <c r="H191" s="36">
        <v>22000</v>
      </c>
      <c r="I191" s="112">
        <v>24500</v>
      </c>
      <c r="J191" s="36">
        <f>I191-H191</f>
        <v>2500</v>
      </c>
      <c r="K191" s="17" t="s">
        <v>283</v>
      </c>
      <c r="L191" s="14"/>
      <c r="M191" s="51"/>
      <c r="N191" s="15"/>
      <c r="O191" s="38"/>
      <c r="P191" s="15"/>
    </row>
    <row r="192" spans="1:16" ht="33" customHeight="1" x14ac:dyDescent="0.3">
      <c r="A192" s="28" t="s">
        <v>243</v>
      </c>
      <c r="B192" s="29" t="s">
        <v>244</v>
      </c>
      <c r="C192" s="34"/>
      <c r="D192" s="49"/>
      <c r="E192" s="68"/>
      <c r="F192" s="31"/>
      <c r="G192" s="31"/>
      <c r="H192" s="40"/>
      <c r="I192" s="93"/>
      <c r="J192" s="69"/>
      <c r="K192" s="18"/>
      <c r="L192" s="14"/>
      <c r="M192" s="15"/>
      <c r="N192" s="15"/>
      <c r="O192" s="20"/>
      <c r="P192" s="15"/>
    </row>
    <row r="193" spans="1:16" ht="59.25" customHeight="1" x14ac:dyDescent="0.3">
      <c r="A193" s="43" t="s">
        <v>245</v>
      </c>
      <c r="B193" s="48" t="s">
        <v>246</v>
      </c>
      <c r="C193" s="34" t="s">
        <v>18</v>
      </c>
      <c r="D193" s="34" t="s">
        <v>239</v>
      </c>
      <c r="E193" s="68" t="e">
        <f>O193/M193</f>
        <v>#DIV/0!</v>
      </c>
      <c r="F193" s="31">
        <v>100000</v>
      </c>
      <c r="G193" s="31">
        <v>300000</v>
      </c>
      <c r="H193" s="36">
        <v>293653</v>
      </c>
      <c r="I193" s="114">
        <v>293653</v>
      </c>
      <c r="J193" s="36">
        <f>I193-H193</f>
        <v>0</v>
      </c>
      <c r="K193" s="17" t="s">
        <v>281</v>
      </c>
      <c r="L193" s="115"/>
      <c r="M193" s="116"/>
      <c r="N193" s="15"/>
      <c r="O193" s="38"/>
      <c r="P193" s="15"/>
    </row>
    <row r="194" spans="1:16" ht="51.6" customHeight="1" x14ac:dyDescent="0.3">
      <c r="A194" s="89" t="s">
        <v>247</v>
      </c>
      <c r="B194" s="117" t="s">
        <v>244</v>
      </c>
      <c r="C194" s="118" t="s">
        <v>58</v>
      </c>
      <c r="D194" s="119"/>
      <c r="E194" s="120">
        <f>L194</f>
        <v>0</v>
      </c>
      <c r="F194" s="121">
        <v>500000</v>
      </c>
      <c r="G194" s="121">
        <v>1000000</v>
      </c>
      <c r="H194" s="122">
        <v>906791</v>
      </c>
      <c r="I194" s="123">
        <v>961000</v>
      </c>
      <c r="J194" s="124">
        <f>I194-H194</f>
        <v>54209</v>
      </c>
      <c r="K194" s="17" t="s">
        <v>283</v>
      </c>
      <c r="L194" s="125"/>
      <c r="M194" s="51"/>
      <c r="N194" s="126"/>
      <c r="O194" s="38"/>
      <c r="P194" s="15"/>
    </row>
    <row r="195" spans="1:16" ht="34.700000000000003" hidden="1" customHeight="1" x14ac:dyDescent="0.3">
      <c r="A195" s="132" t="s">
        <v>250</v>
      </c>
      <c r="B195" s="133" t="s">
        <v>251</v>
      </c>
      <c r="C195" s="118"/>
      <c r="D195" s="119"/>
      <c r="E195" s="134"/>
      <c r="F195" s="121"/>
      <c r="G195" s="121"/>
      <c r="H195" s="129"/>
      <c r="I195" s="130"/>
      <c r="J195" s="131"/>
      <c r="K195" s="25"/>
      <c r="L195" s="14"/>
      <c r="M195" s="15"/>
      <c r="N195" s="15"/>
      <c r="O195" s="15"/>
      <c r="P195" s="15"/>
    </row>
    <row r="196" spans="1:16" ht="59.45" hidden="1" customHeight="1" x14ac:dyDescent="0.3">
      <c r="A196" s="89" t="s">
        <v>252</v>
      </c>
      <c r="B196" s="117" t="s">
        <v>253</v>
      </c>
      <c r="C196" s="118" t="s">
        <v>58</v>
      </c>
      <c r="D196" s="118" t="s">
        <v>249</v>
      </c>
      <c r="E196" s="120" t="e">
        <f>O196/M196</f>
        <v>#DIV/0!</v>
      </c>
      <c r="F196" s="121">
        <v>2000</v>
      </c>
      <c r="G196" s="121">
        <v>6000</v>
      </c>
      <c r="H196" s="121">
        <v>10294.856183653357</v>
      </c>
      <c r="I196" s="123" t="e">
        <f>E196</f>
        <v>#DIV/0!</v>
      </c>
      <c r="J196" s="124" t="e">
        <f>I196-H196</f>
        <v>#DIV/0!</v>
      </c>
      <c r="K196" s="17" t="s">
        <v>254</v>
      </c>
      <c r="L196" s="115"/>
      <c r="M196" s="51"/>
      <c r="N196" s="15"/>
      <c r="O196" s="38"/>
      <c r="P196" s="15"/>
    </row>
    <row r="197" spans="1:16" ht="53.45" hidden="1" customHeight="1" x14ac:dyDescent="0.3">
      <c r="A197" s="89" t="s">
        <v>255</v>
      </c>
      <c r="B197" s="117" t="s">
        <v>256</v>
      </c>
      <c r="C197" s="118" t="s">
        <v>58</v>
      </c>
      <c r="D197" s="119"/>
      <c r="E197" s="120">
        <f>L197</f>
        <v>0</v>
      </c>
      <c r="F197" s="121">
        <v>3000</v>
      </c>
      <c r="G197" s="121">
        <v>9000</v>
      </c>
      <c r="H197" s="121">
        <v>10400</v>
      </c>
      <c r="I197" s="123">
        <f>ROUND(E197,-2)</f>
        <v>0</v>
      </c>
      <c r="J197" s="124">
        <f>I197-H197</f>
        <v>-10400</v>
      </c>
      <c r="K197" s="216" t="s">
        <v>257</v>
      </c>
      <c r="L197" s="125"/>
      <c r="M197" s="51"/>
      <c r="N197" s="126"/>
      <c r="O197" s="38"/>
      <c r="P197" s="15"/>
    </row>
    <row r="198" spans="1:16" hidden="1" x14ac:dyDescent="0.3">
      <c r="A198" s="89"/>
      <c r="B198" s="117"/>
      <c r="C198" s="118"/>
      <c r="D198" s="127" t="s">
        <v>248</v>
      </c>
      <c r="E198" s="120" t="e">
        <f>O198/M198</f>
        <v>#DIV/0!</v>
      </c>
      <c r="F198" s="121"/>
      <c r="G198" s="121"/>
      <c r="H198" s="121"/>
      <c r="I198" s="128"/>
      <c r="J198" s="124"/>
      <c r="K198" s="216"/>
      <c r="L198" s="115"/>
      <c r="M198" s="51"/>
      <c r="N198" s="15"/>
      <c r="O198" s="38"/>
      <c r="P198" s="15"/>
    </row>
    <row r="199" spans="1:16" ht="30" hidden="1" x14ac:dyDescent="0.3">
      <c r="A199" s="89"/>
      <c r="B199" s="117"/>
      <c r="C199" s="118"/>
      <c r="D199" s="118" t="s">
        <v>249</v>
      </c>
      <c r="E199" s="120" t="e">
        <f>O199/M199</f>
        <v>#DIV/0!</v>
      </c>
      <c r="F199" s="121"/>
      <c r="G199" s="121"/>
      <c r="H199" s="129"/>
      <c r="I199" s="130"/>
      <c r="J199" s="131"/>
      <c r="K199" s="216"/>
      <c r="L199" s="14"/>
      <c r="M199" s="51"/>
      <c r="N199" s="15"/>
      <c r="O199" s="38"/>
      <c r="P199" s="15"/>
    </row>
    <row r="200" spans="1:16" ht="85.5" hidden="1" x14ac:dyDescent="0.3">
      <c r="A200" s="132" t="s">
        <v>258</v>
      </c>
      <c r="B200" s="133" t="s">
        <v>259</v>
      </c>
      <c r="C200" s="118" t="s">
        <v>58</v>
      </c>
      <c r="D200" s="118" t="s">
        <v>260</v>
      </c>
      <c r="E200" s="120"/>
      <c r="F200" s="121">
        <v>40000</v>
      </c>
      <c r="G200" s="121">
        <v>100000</v>
      </c>
      <c r="H200" s="121"/>
      <c r="I200" s="135"/>
      <c r="J200" s="136"/>
      <c r="K200" s="25" t="s">
        <v>261</v>
      </c>
      <c r="L200" s="53"/>
      <c r="M200" s="15"/>
      <c r="N200" s="15"/>
      <c r="O200" s="15"/>
      <c r="P200" s="15"/>
    </row>
    <row r="201" spans="1:16" ht="28.5" x14ac:dyDescent="0.3">
      <c r="A201" s="132" t="s">
        <v>279</v>
      </c>
      <c r="B201" s="133" t="s">
        <v>280</v>
      </c>
      <c r="C201" s="118"/>
      <c r="D201" s="118"/>
      <c r="E201" s="120"/>
      <c r="F201" s="121"/>
      <c r="G201" s="121"/>
      <c r="H201" s="121"/>
      <c r="I201" s="135"/>
      <c r="J201" s="136"/>
      <c r="K201" s="152"/>
      <c r="L201" s="53"/>
      <c r="M201" s="15"/>
      <c r="N201" s="15"/>
      <c r="O201" s="15"/>
      <c r="P201" s="15"/>
    </row>
    <row r="202" spans="1:16" ht="105.75" customHeight="1" x14ac:dyDescent="0.3">
      <c r="A202" s="89" t="s">
        <v>262</v>
      </c>
      <c r="B202" s="117" t="s">
        <v>263</v>
      </c>
      <c r="C202" s="118" t="s">
        <v>58</v>
      </c>
      <c r="D202" s="119"/>
      <c r="E202" s="120">
        <f>L202</f>
        <v>0</v>
      </c>
      <c r="F202" s="121">
        <v>3000</v>
      </c>
      <c r="G202" s="121">
        <v>7000</v>
      </c>
      <c r="H202" s="121">
        <v>3000</v>
      </c>
      <c r="I202" s="128">
        <f>H202</f>
        <v>3000</v>
      </c>
      <c r="J202" s="124">
        <f>I202-H202</f>
        <v>0</v>
      </c>
      <c r="K202" s="17" t="s">
        <v>282</v>
      </c>
      <c r="L202" s="125"/>
      <c r="M202" s="51"/>
      <c r="N202" s="15"/>
      <c r="O202" s="137"/>
      <c r="P202" s="15"/>
    </row>
    <row r="203" spans="1:16" x14ac:dyDescent="0.3">
      <c r="A203" s="3"/>
      <c r="C203" s="3"/>
      <c r="E203" s="3"/>
      <c r="F203" s="3"/>
      <c r="G203" s="3"/>
      <c r="H203" s="7"/>
      <c r="I203" s="5"/>
      <c r="J203" s="138"/>
      <c r="K203" s="139"/>
    </row>
    <row r="204" spans="1:16" x14ac:dyDescent="0.3">
      <c r="G204" s="143" t="s">
        <v>264</v>
      </c>
      <c r="H204" s="148" t="s">
        <v>265</v>
      </c>
      <c r="I204" s="144">
        <f>COUNT(I7:I202)</f>
        <v>76</v>
      </c>
    </row>
    <row r="205" spans="1:16" x14ac:dyDescent="0.3">
      <c r="G205" s="143"/>
      <c r="H205" s="155" t="s">
        <v>266</v>
      </c>
      <c r="I205" s="147">
        <f>COUNT(I35:I186)</f>
        <v>56</v>
      </c>
    </row>
    <row r="206" spans="1:16" x14ac:dyDescent="0.3">
      <c r="G206" s="143"/>
      <c r="H206" s="148" t="s">
        <v>267</v>
      </c>
      <c r="I206" s="144">
        <f>COUNT(I46:I85)</f>
        <v>36</v>
      </c>
    </row>
    <row r="207" spans="1:16" x14ac:dyDescent="0.3">
      <c r="G207" s="143"/>
      <c r="H207" s="148" t="s">
        <v>268</v>
      </c>
      <c r="I207" s="144">
        <f>COUNT(I86:I186)</f>
        <v>12</v>
      </c>
    </row>
    <row r="208" spans="1:16" x14ac:dyDescent="0.3">
      <c r="G208" s="143"/>
      <c r="H208" s="148" t="s">
        <v>269</v>
      </c>
      <c r="I208" s="144">
        <f>COUNT(H38:H42)</f>
        <v>5</v>
      </c>
    </row>
    <row r="209" spans="1:17" s="149" customFormat="1" x14ac:dyDescent="0.3">
      <c r="A209" s="140"/>
      <c r="B209" s="3"/>
      <c r="C209" s="141"/>
      <c r="D209" s="3"/>
      <c r="E209" s="8"/>
      <c r="F209" s="142"/>
      <c r="G209" s="143"/>
      <c r="H209" s="148" t="s">
        <v>270</v>
      </c>
      <c r="I209" s="144">
        <v>1</v>
      </c>
      <c r="J209" s="145"/>
      <c r="K209" s="146"/>
      <c r="L209" s="1"/>
      <c r="M209" s="2"/>
      <c r="N209" s="2"/>
      <c r="O209" s="2"/>
      <c r="P209" s="2"/>
      <c r="Q209" s="3"/>
    </row>
    <row r="210" spans="1:17" s="149" customFormat="1" x14ac:dyDescent="0.3">
      <c r="A210" s="140"/>
      <c r="B210" s="3"/>
      <c r="C210" s="141"/>
      <c r="D210" s="3"/>
      <c r="E210" s="8"/>
      <c r="F210" s="142"/>
      <c r="G210" s="143"/>
      <c r="H210" s="155" t="s">
        <v>271</v>
      </c>
      <c r="I210" s="147">
        <f>I204-I205</f>
        <v>20</v>
      </c>
      <c r="J210" s="145"/>
      <c r="K210" s="146"/>
      <c r="L210" s="1"/>
      <c r="M210" s="2"/>
      <c r="N210" s="2"/>
      <c r="O210" s="2"/>
      <c r="P210" s="2"/>
      <c r="Q210" s="3"/>
    </row>
  </sheetData>
  <mergeCells count="61">
    <mergeCell ref="K175:K186"/>
    <mergeCell ref="K197:K199"/>
    <mergeCell ref="K40:K42"/>
    <mergeCell ref="K44:K45"/>
    <mergeCell ref="A153:A162"/>
    <mergeCell ref="K157:K160"/>
    <mergeCell ref="A163:A172"/>
    <mergeCell ref="K165:K166"/>
    <mergeCell ref="K168:K169"/>
    <mergeCell ref="K171:K172"/>
    <mergeCell ref="K128:K129"/>
    <mergeCell ref="A130:A136"/>
    <mergeCell ref="A137:A142"/>
    <mergeCell ref="K139:K140"/>
    <mergeCell ref="A143:A147"/>
    <mergeCell ref="A148:A152"/>
    <mergeCell ref="K149:K152"/>
    <mergeCell ref="A105:A111"/>
    <mergeCell ref="A112:A116"/>
    <mergeCell ref="K116:K117"/>
    <mergeCell ref="K121:K122"/>
    <mergeCell ref="K124:K125"/>
    <mergeCell ref="A100:A104"/>
    <mergeCell ref="A70:A71"/>
    <mergeCell ref="A72:A73"/>
    <mergeCell ref="A74:A76"/>
    <mergeCell ref="K75:K76"/>
    <mergeCell ref="A77:A79"/>
    <mergeCell ref="K77:K79"/>
    <mergeCell ref="A81:A83"/>
    <mergeCell ref="A89:A91"/>
    <mergeCell ref="A92:A99"/>
    <mergeCell ref="K94:K95"/>
    <mergeCell ref="K98:K99"/>
    <mergeCell ref="A68:A69"/>
    <mergeCell ref="K22:K23"/>
    <mergeCell ref="A38:A39"/>
    <mergeCell ref="A40:A42"/>
    <mergeCell ref="A48:A50"/>
    <mergeCell ref="K50:K52"/>
    <mergeCell ref="A51:A52"/>
    <mergeCell ref="K27:K28"/>
    <mergeCell ref="A53:A54"/>
    <mergeCell ref="A55:A56"/>
    <mergeCell ref="A57:A58"/>
    <mergeCell ref="A59:A61"/>
    <mergeCell ref="A65:A67"/>
    <mergeCell ref="K4:K5"/>
    <mergeCell ref="K14:K15"/>
    <mergeCell ref="K20:K21"/>
    <mergeCell ref="F21:G21"/>
    <mergeCell ref="A1:K1"/>
    <mergeCell ref="A2:K2"/>
    <mergeCell ref="A4:B5"/>
    <mergeCell ref="C4:C5"/>
    <mergeCell ref="D4:D5"/>
    <mergeCell ref="E4:E5"/>
    <mergeCell ref="F4:G4"/>
    <mergeCell ref="H4:H5"/>
    <mergeCell ref="I4:I5"/>
    <mergeCell ref="J4:J5"/>
  </mergeCells>
  <pageMargins left="0.27559055118110237" right="0.19685039370078741" top="0.39370078740157483" bottom="0.39370078740157483" header="0.11811023622047245" footer="0.11811023622047245"/>
  <pageSetup paperSize="9" scale="75"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Phu luc  QĐ</vt:lpstr>
      <vt:lpstr>Biểu theo dõi</vt:lpstr>
      <vt:lpstr>'Phu luc  QĐ'!Print_Area</vt:lpstr>
      <vt:lpstr>'Biểu theo dõi'!Print_Titles</vt:lpstr>
      <vt:lpstr>'Phu luc  QĐ'!Print_Titles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Luu Tru 1 _PhuongOt</cp:lastModifiedBy>
  <cp:lastPrinted>2024-09-09T06:57:15Z</cp:lastPrinted>
  <dcterms:created xsi:type="dcterms:W3CDTF">2022-11-26T01:33:01Z</dcterms:created>
  <dcterms:modified xsi:type="dcterms:W3CDTF">2024-10-17T07:48:24Z</dcterms:modified>
</cp:coreProperties>
</file>